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TD\webuploads\"/>
    </mc:Choice>
  </mc:AlternateContent>
  <bookViews>
    <workbookView xWindow="0" yWindow="0" windowWidth="20490" windowHeight="7365" tabRatio="855"/>
  </bookViews>
  <sheets>
    <sheet name="Data Summary"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57" r:id="rId57"/>
    <sheet name="57" sheetId="58" r:id="rId58"/>
    <sheet name="58" sheetId="59" r:id="rId59"/>
    <sheet name="59" sheetId="60" r:id="rId60"/>
    <sheet name="60" sheetId="61" r:id="rId61"/>
    <sheet name="61" sheetId="62" r:id="rId62"/>
    <sheet name="62" sheetId="63" r:id="rId63"/>
    <sheet name="63" sheetId="64" r:id="rId64"/>
    <sheet name="64" sheetId="65" r:id="rId65"/>
    <sheet name="65" sheetId="66" r:id="rId66"/>
    <sheet name="66" sheetId="67" r:id="rId67"/>
    <sheet name="67" sheetId="68" r:id="rId68"/>
    <sheet name="68" sheetId="69" r:id="rId69"/>
    <sheet name="69" sheetId="70" r:id="rId70"/>
    <sheet name="70" sheetId="71" r:id="rId71"/>
    <sheet name="71" sheetId="72" r:id="rId72"/>
    <sheet name="72" sheetId="73" r:id="rId73"/>
    <sheet name="73" sheetId="74" r:id="rId74"/>
    <sheet name="74" sheetId="75" r:id="rId75"/>
  </sheets>
  <externalReferences>
    <externalReference r:id="rId76"/>
  </externalReferences>
  <definedNames>
    <definedName name="Z_24305A52_1154_42C7_AEBA_C6CC71961191_.wvu.Rows" localSheetId="64" hidden="1">'64'!$11:$11</definedName>
    <definedName name="Z_24305A52_1154_42C7_AEBA_C6CC71961191_.wvu.Rows" localSheetId="73" hidden="1">'73'!$32:$35</definedName>
    <definedName name="Z_7B7F28D7_4946_4DF5_B4B6_7D23EA101C99_.wvu.Rows" localSheetId="64" hidden="1">'64'!$11:$11</definedName>
    <definedName name="Z_7B7F28D7_4946_4DF5_B4B6_7D23EA101C99_.wvu.Rows" localSheetId="73" hidden="1">'73'!$32:$35</definedName>
    <definedName name="Z_B1B47C0E_7F66_4A80_8423_32424C055E30_.wvu.Rows" localSheetId="64" hidden="1">'64'!$11:$11</definedName>
    <definedName name="Z_B1B47C0E_7F66_4A80_8423_32424C055E30_.wvu.Rows" localSheetId="73" hidden="1">'73'!$32:$35</definedName>
  </definedNames>
  <calcPr calcId="162913"/>
  <customWorkbookViews>
    <customWorkbookView name="Nilima Karandikar - Personal View" guid="{24305A52-1154-42C7-AEBA-C6CC71961191}" mergeInterval="0" personalView="1" maximized="1" xWindow="-8" yWindow="-8" windowWidth="1296" windowHeight="696" tabRatio="855" activeSheetId="1"/>
    <customWorkbookView name="Laltu - Personal View" guid="{7B7F28D7-4946-4DF5-B4B6-7D23EA101C99}" mergeInterval="0" personalView="1" maximized="1" xWindow="-8" yWindow="-8" windowWidth="1382" windowHeight="744" tabRatio="855" activeSheetId="64"/>
    <customWorkbookView name="A V SUBBA RAO - Personal View" guid="{B1B47C0E-7F66-4A80-8423-32424C055E30}" mergeInterval="0" personalView="1" maximized="1" xWindow="1272" yWindow="-8" windowWidth="1296" windowHeight="1000" tabRatio="855" activeSheetId="59" showComments="commIndAndComment"/>
  </customWorkbookViews>
</workbook>
</file>

<file path=xl/calcChain.xml><?xml version="1.0" encoding="utf-8"?>
<calcChain xmlns="http://schemas.openxmlformats.org/spreadsheetml/2006/main">
  <c r="J5" i="59" l="1"/>
  <c r="G5" i="59"/>
  <c r="D5" i="59"/>
  <c r="J6" i="59"/>
  <c r="G6" i="59"/>
  <c r="D6" i="59"/>
  <c r="G13" i="60" l="1"/>
  <c r="I12" i="60"/>
  <c r="F12" i="60"/>
  <c r="F11" i="60"/>
  <c r="I11" i="60" s="1"/>
  <c r="I10" i="60"/>
  <c r="I9" i="60"/>
  <c r="I8" i="60"/>
  <c r="I7" i="60"/>
  <c r="I6" i="60"/>
  <c r="F6" i="60"/>
  <c r="H4" i="60"/>
  <c r="F4" i="60"/>
  <c r="I4" i="60" s="1"/>
  <c r="F13" i="60" l="1"/>
  <c r="I13" i="60" s="1"/>
  <c r="E5" i="55" l="1"/>
  <c r="F5" i="55"/>
  <c r="F4" i="55"/>
  <c r="E4" i="55"/>
  <c r="E3" i="54"/>
  <c r="D3" i="54"/>
  <c r="C3" i="54"/>
  <c r="B3" i="54"/>
  <c r="P7" i="45"/>
  <c r="P6" i="45"/>
  <c r="O6" i="45"/>
  <c r="N6" i="45"/>
  <c r="M6" i="45"/>
  <c r="L6" i="45"/>
  <c r="I6" i="14" l="1"/>
  <c r="I5" i="14"/>
  <c r="F38" i="75" l="1"/>
  <c r="E38" i="75"/>
  <c r="D38" i="75"/>
  <c r="C38" i="75"/>
  <c r="B38" i="75"/>
  <c r="F3" i="55" l="1"/>
  <c r="E3" i="55"/>
  <c r="F6" i="55"/>
  <c r="E6" i="55"/>
  <c r="A43" i="74"/>
  <c r="J42" i="74"/>
  <c r="I42" i="74"/>
  <c r="H42" i="74"/>
  <c r="G42" i="74"/>
  <c r="F42" i="74"/>
  <c r="E42" i="74"/>
  <c r="D42" i="74"/>
  <c r="C42" i="74"/>
  <c r="J31" i="74"/>
  <c r="I31" i="74"/>
  <c r="F31" i="74"/>
  <c r="E31" i="74"/>
  <c r="D31" i="74"/>
  <c r="C31" i="74"/>
  <c r="J13" i="74"/>
  <c r="I13" i="74"/>
  <c r="H13" i="74"/>
  <c r="G13" i="74"/>
  <c r="F13" i="74"/>
  <c r="E13" i="74"/>
  <c r="D13" i="74"/>
  <c r="C13" i="74"/>
  <c r="A29" i="73"/>
  <c r="J28" i="73"/>
  <c r="I28" i="73"/>
  <c r="H28" i="73"/>
  <c r="G28" i="73"/>
  <c r="F28" i="73"/>
  <c r="E28" i="73"/>
  <c r="D28" i="73"/>
  <c r="C28" i="73"/>
  <c r="J21" i="73"/>
  <c r="I21" i="73"/>
  <c r="H21" i="73"/>
  <c r="G21" i="73"/>
  <c r="F21" i="73"/>
  <c r="E21" i="73"/>
  <c r="D21" i="73"/>
  <c r="C21" i="73"/>
  <c r="A40" i="72"/>
  <c r="J36" i="72"/>
  <c r="J39" i="72" s="1"/>
  <c r="I36" i="72"/>
  <c r="H36" i="72"/>
  <c r="G36" i="72"/>
  <c r="F36" i="72"/>
  <c r="E36" i="72"/>
  <c r="D36" i="72"/>
  <c r="D39" i="72" s="1"/>
  <c r="C36" i="72"/>
  <c r="J32" i="72"/>
  <c r="I32" i="72"/>
  <c r="I39" i="72" s="1"/>
  <c r="H32" i="72"/>
  <c r="H39" i="72" s="1"/>
  <c r="G32" i="72"/>
  <c r="G39" i="72" s="1"/>
  <c r="F32" i="72"/>
  <c r="F39" i="72" s="1"/>
  <c r="E32" i="72"/>
  <c r="E39" i="72" s="1"/>
  <c r="D32" i="72"/>
  <c r="C32" i="72"/>
  <c r="C39" i="72"/>
  <c r="J26" i="72"/>
  <c r="J27" i="72" s="1"/>
  <c r="I26" i="72"/>
  <c r="H26" i="72"/>
  <c r="G26" i="72"/>
  <c r="G27" i="72" s="1"/>
  <c r="F26" i="72"/>
  <c r="F27" i="72" s="1"/>
  <c r="E26" i="72"/>
  <c r="D26" i="72"/>
  <c r="C26" i="72"/>
  <c r="J22" i="72"/>
  <c r="I22" i="72"/>
  <c r="I27" i="72" s="1"/>
  <c r="H22" i="72"/>
  <c r="G22" i="72"/>
  <c r="F22" i="72"/>
  <c r="E22" i="72"/>
  <c r="D22" i="72"/>
  <c r="C22" i="72"/>
  <c r="C27" i="72" s="1"/>
  <c r="J15" i="72"/>
  <c r="I15" i="72"/>
  <c r="H15" i="72"/>
  <c r="H27" i="72" s="1"/>
  <c r="G15" i="72"/>
  <c r="F15" i="72"/>
  <c r="E15" i="72"/>
  <c r="E27" i="72" s="1"/>
  <c r="D15" i="72"/>
  <c r="C15" i="72"/>
  <c r="J8" i="72"/>
  <c r="I8" i="72"/>
  <c r="H8" i="72"/>
  <c r="G8" i="72"/>
  <c r="F8" i="72"/>
  <c r="E8" i="72"/>
  <c r="D8" i="72"/>
  <c r="D27" i="72" s="1"/>
  <c r="C8" i="72"/>
  <c r="A9" i="71"/>
  <c r="A8" i="70"/>
  <c r="L6" i="70"/>
  <c r="K6" i="70"/>
  <c r="A8" i="69"/>
  <c r="R6" i="69"/>
  <c r="Q6" i="69"/>
  <c r="O4" i="69"/>
  <c r="A8" i="68"/>
  <c r="O6" i="68"/>
  <c r="N6" i="68"/>
  <c r="A9" i="67"/>
  <c r="M7" i="67"/>
  <c r="L7" i="67"/>
  <c r="G7" i="67"/>
  <c r="F7" i="67"/>
  <c r="A19" i="66"/>
  <c r="R17" i="66"/>
  <c r="Q17" i="66"/>
  <c r="R7" i="66"/>
  <c r="Q7" i="66"/>
  <c r="A9" i="65"/>
  <c r="I7" i="65"/>
  <c r="E7" i="65"/>
  <c r="C6" i="10"/>
  <c r="B6" i="10"/>
  <c r="C5" i="10"/>
  <c r="B5" i="10"/>
  <c r="C5" i="9"/>
  <c r="B5" i="9"/>
  <c r="C6" i="6"/>
  <c r="B6" i="6"/>
</calcChain>
</file>

<file path=xl/sharedStrings.xml><?xml version="1.0" encoding="utf-8"?>
<sst xmlns="http://schemas.openxmlformats.org/spreadsheetml/2006/main" count="2414" uniqueCount="1099">
  <si>
    <t>Report Name</t>
  </si>
  <si>
    <t>Table 1: SEBI Registered Market Intermediaries/Institutions</t>
  </si>
  <si>
    <t>Table 4: Substantial Acquisition of Shares and Takeovers</t>
  </si>
  <si>
    <t>Table 10: Capital Raised by Listed Companies from the Primary Market through QIPs</t>
  </si>
  <si>
    <t>Table 11: Preferential Allotments Listed at BSE and NSE</t>
  </si>
  <si>
    <t>Table 12: Private Placement of Corporate Debt Reported to BSE and NSE</t>
  </si>
  <si>
    <t>Table 13: Trading in the Corporate Debt Market</t>
  </si>
  <si>
    <t>Table 19: Trends in Cash Segment of MSEI</t>
  </si>
  <si>
    <t>Table 21: Category-wise Share of Turnover in Cash Segment of BSE</t>
  </si>
  <si>
    <t>Table 22: Category-wise Share of Turnover in Cash Segment of NSE</t>
  </si>
  <si>
    <t>Table 23: Category-wise Share of Turnover in Cash Segment of MSEI</t>
  </si>
  <si>
    <t>Table 29: Daily Volatility of Major Indices  (percent)</t>
  </si>
  <si>
    <t>Table 30: Percentage Share of Top ‘N’ Securities/Members in Turnover of Cash Segment  (percent)</t>
  </si>
  <si>
    <t>Table 31: Settlement Statistics for Cash Segment of BSE</t>
  </si>
  <si>
    <t xml:space="preserve">Table 34: Trends in Equity Derivatives Segment at BSE (Turnover in Notional Value) </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</si>
  <si>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</si>
  <si>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</si>
  <si>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</si>
  <si>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</si>
  <si>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</si>
  <si>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</si>
  <si>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</si>
  <si>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Table 45: Instrument-wise Turnover in Currency Derivative Segment of BSE</t>
  </si>
  <si>
    <t>Table 46: Instrument-wise Turnover in Currency Derivatives of NSE</t>
  </si>
  <si>
    <t>Table 51: Trading Statistics of Interest Rate Futures at BSE, NSE and MSEI</t>
  </si>
  <si>
    <t>Table 53: Trends in Foreign Portfolio Investment</t>
  </si>
  <si>
    <t>Table 55: Assets under the Custody of Custodians</t>
  </si>
  <si>
    <t xml:space="preserve">Market Intermediaries </t>
  </si>
  <si>
    <t>Stock Exchanges (Cash Segment)</t>
  </si>
  <si>
    <t>Stock Exchanges (Equity Derivatives Segment)</t>
  </si>
  <si>
    <t>Stock Exchanges (Currency Derivatives Segment)</t>
  </si>
  <si>
    <t>Stock Exchanges (Commodity Derivatives Segment)</t>
  </si>
  <si>
    <t>Brokers (Cash Segment)</t>
  </si>
  <si>
    <t>Brokers (Equity Derivatives Segment)</t>
  </si>
  <si>
    <t>Brokers (Currency Derivatives Segment)</t>
  </si>
  <si>
    <t>Brokers (Debt Segment)</t>
  </si>
  <si>
    <t>Brokers (Commodity Derivatives Segment)</t>
  </si>
  <si>
    <t>Foreign Portfolio Investors (FPIs)</t>
  </si>
  <si>
    <t>Custodians</t>
  </si>
  <si>
    <t>Depositories</t>
  </si>
  <si>
    <t>Depository Participants (NSDL)</t>
  </si>
  <si>
    <t>Depository Participants (CDSL)</t>
  </si>
  <si>
    <t>Merchant Bankers</t>
  </si>
  <si>
    <t>Bankers to an Issue</t>
  </si>
  <si>
    <t>Underwriters</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</si>
  <si>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</si>
  <si>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</si>
  <si>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</si>
  <si>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</si>
  <si>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</si>
  <si>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</si>
  <si>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</si>
  <si>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</si>
  <si>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Mutual Funds</t>
  </si>
  <si>
    <t>Investment Advisors</t>
  </si>
  <si>
    <t>Research Analysts</t>
  </si>
  <si>
    <t>Infrastructure Investment Trusts (InVIT)</t>
  </si>
  <si>
    <t>Collective Investment Schemes</t>
  </si>
  <si>
    <t>Approved Intermediaries (Stock Lending Schemes)</t>
  </si>
  <si>
    <t>STP (Centralised Hub)</t>
  </si>
  <si>
    <t>STP Service Providers</t>
  </si>
  <si>
    <t>Notes:</t>
  </si>
  <si>
    <t>Source: SEBI, NSDL.</t>
  </si>
  <si>
    <t>$ indicates as on April 30,2020</t>
  </si>
  <si>
    <t>Sl.No.</t>
  </si>
  <si>
    <t>Name of the Issuer/Company</t>
  </si>
  <si>
    <t>Date of Opening</t>
  </si>
  <si>
    <t>Type of Issue</t>
  </si>
  <si>
    <t>Type of Instrument</t>
  </si>
  <si>
    <t>No. of Shares Issued</t>
  </si>
  <si>
    <t>Face Value (`)</t>
  </si>
  <si>
    <t>Premium Value (`)</t>
  </si>
  <si>
    <t>Issue Price (`)</t>
  </si>
  <si>
    <t>Size of Issue  (` Crore)</t>
  </si>
  <si>
    <t>Note: All the issues are compiled from the Prospectus of Issuer Companies filed with SEBI.</t>
  </si>
  <si>
    <t>Source: SEBI.</t>
  </si>
  <si>
    <t>Sl.No</t>
  </si>
  <si>
    <t>Target Company</t>
  </si>
  <si>
    <t>Acquirer</t>
  </si>
  <si>
    <t>Offer Opening Date</t>
  </si>
  <si>
    <t>Offer Closing Date</t>
  </si>
  <si>
    <t>Offer Size</t>
  </si>
  <si>
    <t>Offer
 Price 
(`) per share</t>
  </si>
  <si>
    <t>Offer Size (` Crore)</t>
  </si>
  <si>
    <t>No. of 
Shares</t>
  </si>
  <si>
    <t>Percent of Equity 
Capital</t>
  </si>
  <si>
    <t>EPSOM PROPERTIES LTD.</t>
  </si>
  <si>
    <t>VELLANKI JHANSILAXMI</t>
  </si>
  <si>
    <t>ORCHID SECURITIES LTD</t>
  </si>
  <si>
    <t>MR.YATIN SANJAY GUPTE, MR. SOJAN AVIRACHAN &amp; MR. R VENKATARAMANA</t>
  </si>
  <si>
    <t>IND RENEWABLE ENERGY LTD.</t>
  </si>
  <si>
    <t>MR. ANUPAM GUPTA &amp; MR. ABHAY NARAIN GUPTA</t>
  </si>
  <si>
    <t>SDC TECHMEDIA LTD</t>
  </si>
  <si>
    <t>JOSE CHARLES MARTIN</t>
  </si>
  <si>
    <t>Year / Month</t>
  </si>
  <si>
    <t>Open Offers</t>
  </si>
  <si>
    <t>Objectives</t>
  </si>
  <si>
    <t>Total</t>
  </si>
  <si>
    <t>Change in Control 
of Management</t>
  </si>
  <si>
    <t>Consolidation of
 Holdings</t>
  </si>
  <si>
    <t>Substantial 
Acquisition</t>
  </si>
  <si>
    <t>No. of Offers</t>
  </si>
  <si>
    <t>Amount (` crore)</t>
  </si>
  <si>
    <t>2019-20</t>
  </si>
  <si>
    <t>Category-Wise</t>
  </si>
  <si>
    <t>Issue-Type</t>
  </si>
  <si>
    <t>Instrument-Wise</t>
  </si>
  <si>
    <t>Public</t>
  </si>
  <si>
    <t>Rights</t>
  </si>
  <si>
    <t>Listed</t>
  </si>
  <si>
    <t>IPOs</t>
  </si>
  <si>
    <t>Debt</t>
  </si>
  <si>
    <t>At Par</t>
  </si>
  <si>
    <t>At Premium</t>
  </si>
  <si>
    <t>No. of issues</t>
  </si>
  <si>
    <t>Year/ Month</t>
  </si>
  <si>
    <t>No. of issue</t>
  </si>
  <si>
    <t>Amount  (`crore)</t>
  </si>
  <si>
    <t>2018-19</t>
  </si>
  <si>
    <t>Source: SEBI</t>
  </si>
  <si>
    <t>Industry</t>
  </si>
  <si>
    <t>Amount (`crore)</t>
  </si>
  <si>
    <t>Sector-wise</t>
  </si>
  <si>
    <t>Region-wise</t>
  </si>
  <si>
    <t>Private</t>
  </si>
  <si>
    <t>Northern</t>
  </si>
  <si>
    <t>Eastern</t>
  </si>
  <si>
    <t>Western</t>
  </si>
  <si>
    <t>Southern</t>
  </si>
  <si>
    <t>Central</t>
  </si>
  <si>
    <t>No. of Issue</t>
  </si>
  <si>
    <t>Amount (`Crores)</t>
  </si>
  <si>
    <t>Amount (` Crores)</t>
  </si>
  <si>
    <t>&lt; 5 crore</t>
  </si>
  <si>
    <t>≥ 5crore - &lt; 10crore</t>
  </si>
  <si>
    <t xml:space="preserve">  ≥ 10 crore - &lt; 50 crore</t>
  </si>
  <si>
    <t xml:space="preserve">  ≥ 50 crore - &lt; 100 crore</t>
  </si>
  <si>
    <t>Only BSE</t>
  </si>
  <si>
    <t>Only NSE</t>
  </si>
  <si>
    <t>Only MSEI</t>
  </si>
  <si>
    <t>Both NSE and BSE</t>
  </si>
  <si>
    <t>2020-21$</t>
  </si>
  <si>
    <t>Apr-20</t>
  </si>
  <si>
    <t>Notes: 1. The above data includes both "no. of issues" and "Amount" raised on conversion of convertible securities issued on QIP basis. 
2. 2017-18, Includes one issue of Institutional Placement Programme (Issue Size of Rs. 873.92 crore).</t>
  </si>
  <si>
    <t>Source: BSE, NSE and MSEI.</t>
  </si>
  <si>
    <t>Year/Month</t>
  </si>
  <si>
    <t>No. of  issues</t>
  </si>
  <si>
    <t>Amount ` Crores)</t>
  </si>
  <si>
    <t>TOTAL</t>
  </si>
  <si>
    <t>No. of Issues</t>
  </si>
  <si>
    <t>Source: BSE and NSE</t>
  </si>
  <si>
    <t>BSE</t>
  </si>
  <si>
    <t>NSE</t>
  </si>
  <si>
    <t>MSEI</t>
  </si>
  <si>
    <t>No. of Trades</t>
  </si>
  <si>
    <t>Traded Value (` crore)</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</si>
  <si>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</si>
  <si>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</si>
  <si>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</si>
  <si>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</si>
  <si>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</si>
  <si>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</si>
  <si>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</si>
  <si>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</si>
  <si>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</si>
  <si>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Amount  (` crore)</t>
  </si>
  <si>
    <t>Source: Credit Rating Agencies.</t>
  </si>
  <si>
    <t>Table 15: Review of Accepted Ratings of Corporate Debt Securities (Maturity ≥ 1 year)</t>
  </si>
  <si>
    <t>Upgraded</t>
  </si>
  <si>
    <t>Downgraded</t>
  </si>
  <si>
    <t>Reaffirmed</t>
  </si>
  <si>
    <t>Rating Watch</t>
  </si>
  <si>
    <t>Withdrawn/ Suspended</t>
  </si>
  <si>
    <t>Table 16: Distribution of Turnover on Cash Segments of Stock Exchanges (`crore)</t>
  </si>
  <si>
    <t>Stock Exchanges</t>
  </si>
  <si>
    <t xml:space="preserve">Table 17: Trends in Cash Segment of BSE </t>
  </si>
  <si>
    <t xml:space="preserve">No. of Companies Listed </t>
  </si>
  <si>
    <t xml:space="preserve">No. of Companies Permitted* </t>
  </si>
  <si>
    <t xml:space="preserve">No. of companies traded </t>
  </si>
  <si>
    <t>No. of Trading Days</t>
  </si>
  <si>
    <t>No. of Trades (Lakh)</t>
  </si>
  <si>
    <t>Traded Quantity (Lakh)</t>
  </si>
  <si>
    <t>Turnover (` crore)</t>
  </si>
  <si>
    <t>Average Daily Turnover (` crore)</t>
  </si>
  <si>
    <t>Average Trade Size (`)</t>
  </si>
  <si>
    <t>Demat Securities Traded (Lakh)</t>
  </si>
  <si>
    <t>Demat Turnover (` crore)</t>
  </si>
  <si>
    <t xml:space="preserve">Market  Capitalisation (` crore) </t>
  </si>
  <si>
    <t xml:space="preserve">S&amp;P BSE Sensex </t>
  </si>
  <si>
    <t>High</t>
  </si>
  <si>
    <t>Low</t>
  </si>
  <si>
    <t>Close</t>
  </si>
  <si>
    <t>Source: BSE .</t>
  </si>
  <si>
    <t xml:space="preserve">Table 18: Trends in Cash Segment of NSE </t>
  </si>
  <si>
    <t xml:space="preserve">Nifty 50 Index </t>
  </si>
  <si>
    <t>Turnover Data compiled for all markets except auction market</t>
  </si>
  <si>
    <t>Source: NSE</t>
  </si>
  <si>
    <t>No. of Companies Permitted #</t>
  </si>
  <si>
    <t>No. of Companies Traded</t>
  </si>
  <si>
    <t>Turnover (₹ crore)</t>
  </si>
  <si>
    <t>Average Daily Turnover (₹ crore)</t>
  </si>
  <si>
    <t>Demat Turnover (₹ crore)</t>
  </si>
  <si>
    <t xml:space="preserve">Market  Capitalisation (₹ crore) </t>
  </si>
  <si>
    <t xml:space="preserve">SX 50 Index </t>
  </si>
  <si>
    <t>Source: MSEI</t>
  </si>
  <si>
    <t>Table 20: City-wise Distribution of Turnover on Cash Segments of BSE and NSE</t>
  </si>
  <si>
    <t>(Percentage share in Turnover)</t>
  </si>
  <si>
    <t>S.No</t>
  </si>
  <si>
    <t>City</t>
  </si>
  <si>
    <t>Ahmedabad</t>
  </si>
  <si>
    <t>Bengaluru</t>
  </si>
  <si>
    <t>Vadodra</t>
  </si>
  <si>
    <t>Bhubneshwar</t>
  </si>
  <si>
    <t>Chennai</t>
  </si>
  <si>
    <t>Ernakulum</t>
  </si>
  <si>
    <t>Coimbatore</t>
  </si>
  <si>
    <t>New Delhi</t>
  </si>
  <si>
    <t>Guwahati</t>
  </si>
  <si>
    <t>Hyderabad</t>
  </si>
  <si>
    <t>Indore</t>
  </si>
  <si>
    <t>Jaipur</t>
  </si>
  <si>
    <t>Kanpur</t>
  </si>
  <si>
    <t>Kolkata</t>
  </si>
  <si>
    <t>Ludhiana</t>
  </si>
  <si>
    <t>Mangalore</t>
  </si>
  <si>
    <t>Mumbai</t>
  </si>
  <si>
    <t>Patna</t>
  </si>
  <si>
    <t>Pune</t>
  </si>
  <si>
    <t>Rajkot</t>
  </si>
  <si>
    <t>Others</t>
  </si>
  <si>
    <t>1. The city-wise distribution of turnover is based on the cities uploaded in the UCC database of the Exchange for clientele trades and members registered office city for proprietary trades.</t>
  </si>
  <si>
    <t>Percentage Share in Turnover</t>
  </si>
  <si>
    <t>Proprietary</t>
  </si>
  <si>
    <t>FPIs</t>
  </si>
  <si>
    <t>Banks</t>
  </si>
  <si>
    <t>Source: BSE.</t>
  </si>
  <si>
    <t>Year /Month</t>
  </si>
  <si>
    <t>Source: NSE.</t>
  </si>
  <si>
    <t>Source: MSEI.</t>
  </si>
  <si>
    <t>Table 24: Component Stocks: S&amp;P BSE Sensex during Apr-20</t>
  </si>
  <si>
    <t>Name of Security</t>
  </si>
  <si>
    <t>Issued
Capital 
(` crore)</t>
  </si>
  <si>
    <t>Free Float
Market
Capitalisation
(` crore)</t>
  </si>
  <si>
    <t>Weightage (Percent)</t>
  </si>
  <si>
    <t>Beta</t>
  </si>
  <si>
    <t>R 2</t>
  </si>
  <si>
    <t>Daily
Volatility
(Percent)</t>
  </si>
  <si>
    <t>Monthly
Return
(Percent)</t>
  </si>
  <si>
    <t>Impact
Cost
(Percent)</t>
  </si>
  <si>
    <t>RELIANCE</t>
  </si>
  <si>
    <t>HDFC BANK</t>
  </si>
  <si>
    <t>HDFC</t>
  </si>
  <si>
    <t>INFOSYS LTD</t>
  </si>
  <si>
    <t>ICICI BANK</t>
  </si>
  <si>
    <t>TCS LTD.</t>
  </si>
  <si>
    <t>KOTAK MAH.BK</t>
  </si>
  <si>
    <t>HIND UNI LT</t>
  </si>
  <si>
    <t>ITC LTD.</t>
  </si>
  <si>
    <t>LARSEN &amp; TOU</t>
  </si>
  <si>
    <t>BHARTI ARTL</t>
  </si>
  <si>
    <t>AXIS BANK</t>
  </si>
  <si>
    <t>ASIAN PAINTS</t>
  </si>
  <si>
    <t>STATE BANK</t>
  </si>
  <si>
    <t>MARUTISUZUK</t>
  </si>
  <si>
    <t>NESTLE (I)</t>
  </si>
  <si>
    <t>HCL TECHNO</t>
  </si>
  <si>
    <t>BAJFINANCE</t>
  </si>
  <si>
    <t>SUN PHARMA.</t>
  </si>
  <si>
    <t>NTPC LTD</t>
  </si>
  <si>
    <t>TITAN</t>
  </si>
  <si>
    <t>ULTRATECH CM</t>
  </si>
  <si>
    <t>POWER GRID</t>
  </si>
  <si>
    <t>MAH &amp; MAH</t>
  </si>
  <si>
    <t>BAJAJ AUTO</t>
  </si>
  <si>
    <t>TECH MAH</t>
  </si>
  <si>
    <t>INDUSIND BNK</t>
  </si>
  <si>
    <t>HEROMOTOCO</t>
  </si>
  <si>
    <t>ONGC CORPN</t>
  </si>
  <si>
    <t>TATA STEEL</t>
  </si>
  <si>
    <t>Notes: 1. Beta &amp; R2 are calculated for the trailing 12 months. Beta measures the  degree to which any portfolio of stocks is affected as compared to the effect on the market as a whole.</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</si>
  <si>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</si>
  <si>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</si>
  <si>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</si>
  <si>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5. The above is calculated for a month for the portfolio size of ` 5 lakh.  It is calculated for the current month.</t>
  </si>
  <si>
    <t>Table 25: Component Stocks: Nifty 50 Index during Apr-20</t>
  </si>
  <si>
    <t>Sl. No</t>
  </si>
  <si>
    <t>Issued
Capital 
(`Crore)</t>
  </si>
  <si>
    <t>Reliance Industries Ltd.</t>
  </si>
  <si>
    <t>HDFC Bank Ltd.</t>
  </si>
  <si>
    <t>Housing Development Finance Corporation Ltd.</t>
  </si>
  <si>
    <t>Infosys Ltd.</t>
  </si>
  <si>
    <t>ICICI Bank Ltd.</t>
  </si>
  <si>
    <t>Tata Consultancy Services Ltd.</t>
  </si>
  <si>
    <t>Kotak Mahindra Bank Ltd.</t>
  </si>
  <si>
    <t>ITC Ltd.</t>
  </si>
  <si>
    <t>Hindustan Unilever Ltd.</t>
  </si>
  <si>
    <t>Bharti Airtel Ltd.</t>
  </si>
  <si>
    <t>Larsen &amp; Toubro Ltd.</t>
  </si>
  <si>
    <t>Axis Bank Ltd.</t>
  </si>
  <si>
    <t>Asian Paints Ltd.</t>
  </si>
  <si>
    <t>State Bank of India</t>
  </si>
  <si>
    <t>Maruti Suzuki India Ltd.</t>
  </si>
  <si>
    <t>Nestle India Ltd.</t>
  </si>
  <si>
    <t>Bajaj Finance Ltd.</t>
  </si>
  <si>
    <t>HCL Technologies Ltd.</t>
  </si>
  <si>
    <t>Sun Pharmaceutical Industries Ltd.</t>
  </si>
  <si>
    <t>Dr. Reddy's Laboratories Ltd.</t>
  </si>
  <si>
    <t>NTPC Ltd.</t>
  </si>
  <si>
    <t>Power Grid Corporation of India Ltd.</t>
  </si>
  <si>
    <t>UltraTech Cement Ltd.</t>
  </si>
  <si>
    <t>Titan Company Ltd.</t>
  </si>
  <si>
    <t>Britannia Industries Ltd.</t>
  </si>
  <si>
    <t>Mahindra &amp; Mahindra Ltd.</t>
  </si>
  <si>
    <t>Bajaj Auto Ltd.</t>
  </si>
  <si>
    <t>Tech Mahindra Ltd.</t>
  </si>
  <si>
    <t>Coal India Ltd.</t>
  </si>
  <si>
    <t>Bajaj Finserv Ltd.</t>
  </si>
  <si>
    <t>Cipla Ltd.</t>
  </si>
  <si>
    <t>Bharat Petroleum Corporation Ltd.</t>
  </si>
  <si>
    <t>Oil &amp; Natural Gas Corporation Ltd.</t>
  </si>
  <si>
    <t>Wipro Ltd.</t>
  </si>
  <si>
    <t>IndusInd Bank Ltd.</t>
  </si>
  <si>
    <t>Hero MotoCorp Ltd.</t>
  </si>
  <si>
    <t>Shree Cement Ltd.</t>
  </si>
  <si>
    <t>UPL Ltd.</t>
  </si>
  <si>
    <t>Tata Steel Ltd.</t>
  </si>
  <si>
    <t>Adani Ports and Special Economic Zone Ltd.</t>
  </si>
  <si>
    <t>Indian Oil Corporation Ltd.</t>
  </si>
  <si>
    <t>Eicher Motors Ltd.</t>
  </si>
  <si>
    <t>Grasim Industries Ltd.</t>
  </si>
  <si>
    <t>Hindalco Industries Ltd.</t>
  </si>
  <si>
    <t>JSW Steel Ltd.</t>
  </si>
  <si>
    <t>GAIL (India) Ltd.</t>
  </si>
  <si>
    <t>Tata Motors Ltd.</t>
  </si>
  <si>
    <t>Vedanta Ltd.</t>
  </si>
  <si>
    <t>Bharti Infratel Ltd.</t>
  </si>
  <si>
    <t>Zee Entertainment Enterprises Ltd.</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</si>
  <si>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</si>
  <si>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</si>
  <si>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5. Impact Cost for Nifty 50 is for a portfolio of Rs. 50 Lakhs  and is weightage average impact cost.</t>
  </si>
  <si>
    <t>Table 26: Component Stocks: SX40 Index</t>
  </si>
  <si>
    <t>S.No.</t>
  </si>
  <si>
    <t>Issued Capital     (₹ crore)</t>
  </si>
  <si>
    <t>Free Float Market Capitalisation (₹ crore)</t>
  </si>
  <si>
    <t xml:space="preserve">Weightage (Percent)   </t>
  </si>
  <si>
    <t>R2</t>
  </si>
  <si>
    <t>Daily Volatility (Percent)</t>
  </si>
  <si>
    <t>Monthly Return (Percent)</t>
  </si>
  <si>
    <t>Impact Cost (Percent) *</t>
  </si>
  <si>
    <t>Na</t>
  </si>
  <si>
    <t>HDFCBANK</t>
  </si>
  <si>
    <t>INFY</t>
  </si>
  <si>
    <t>ICICIBANK</t>
  </si>
  <si>
    <t>TCS</t>
  </si>
  <si>
    <t>KOTAKBANK</t>
  </si>
  <si>
    <t>ITC</t>
  </si>
  <si>
    <t>HINDUNILVR</t>
  </si>
  <si>
    <t>BHARTIARTL</t>
  </si>
  <si>
    <t>LT</t>
  </si>
  <si>
    <t>AXISBANK</t>
  </si>
  <si>
    <t>ASIANPAINT</t>
  </si>
  <si>
    <t>MARUTI</t>
  </si>
  <si>
    <t>SBIN</t>
  </si>
  <si>
    <t>NESTLEIND</t>
  </si>
  <si>
    <t>HCLTECH</t>
  </si>
  <si>
    <t>SUNPHARMA</t>
  </si>
  <si>
    <t>DRREDDY</t>
  </si>
  <si>
    <t>NTPC</t>
  </si>
  <si>
    <t>ULTRACEMCO</t>
  </si>
  <si>
    <t>POWERGRID</t>
  </si>
  <si>
    <t>M&amp;M</t>
  </si>
  <si>
    <t>TECHM</t>
  </si>
  <si>
    <t>WIPRO</t>
  </si>
  <si>
    <t>BAJAJ-AUTO</t>
  </si>
  <si>
    <t>BPCL</t>
  </si>
  <si>
    <t>COALINDIA</t>
  </si>
  <si>
    <t>INDUSINDBK</t>
  </si>
  <si>
    <t>ONGC</t>
  </si>
  <si>
    <t>ADANIPORTS</t>
  </si>
  <si>
    <t>TATASTEEL</t>
  </si>
  <si>
    <t>IOC</t>
  </si>
  <si>
    <t>GRASIM</t>
  </si>
  <si>
    <t>HINDALCO</t>
  </si>
  <si>
    <t>VEDL</t>
  </si>
  <si>
    <t>TATAMOTORS</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</si>
  <si>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</si>
  <si>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</si>
  <si>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</si>
  <si>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</si>
  <si>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</si>
  <si>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</si>
  <si>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</si>
  <si>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</si>
  <si>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is calculated based on the average price methodology.                                                                           </t>
  </si>
  <si>
    <t>Table 28: Trading Frequency in Cash Segment of BSE, NSE and MSEI</t>
  </si>
  <si>
    <t>Month</t>
  </si>
  <si>
    <t>No. of Companies Listed</t>
  </si>
  <si>
    <t>Percent of Traded to Listed</t>
  </si>
  <si>
    <t>BSE Sensex</t>
  </si>
  <si>
    <t>BSE 100</t>
  </si>
  <si>
    <t>BSE 500</t>
  </si>
  <si>
    <t>Nifty 50</t>
  </si>
  <si>
    <t>Nifty Next 50</t>
  </si>
  <si>
    <t>Nifty 500</t>
  </si>
  <si>
    <t>SX40</t>
  </si>
  <si>
    <t>Source: BSE, MSEI and NSE.</t>
  </si>
  <si>
    <t>Note: Volatility is calculated as the standard deviation of the natural log of daily returns in indices for the respective period.</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</si>
  <si>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</si>
  <si>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</si>
  <si>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</si>
  <si>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</si>
  <si>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</si>
  <si>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</si>
  <si>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</si>
  <si>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</si>
  <si>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</si>
  <si>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</si>
  <si>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</si>
  <si>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</si>
  <si>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</si>
  <si>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</si>
  <si>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Delivered Value   (` crore)</t>
  </si>
  <si>
    <t>Percent  of Delivered Value to Total Turnover</t>
  </si>
  <si>
    <t>Delivered Quantity in Demat Mode (Lakh)</t>
  </si>
  <si>
    <t>Percent of Demat Delivered Quantity to Total Delivered Quantity</t>
  </si>
  <si>
    <t>Delivered Value in Demat Mode     (` crore)</t>
  </si>
  <si>
    <t>Percent of Demat Delivered Value to Total Delivered Value</t>
  </si>
  <si>
    <t>Short Delivery (Auctioned quantity) (Lakh)</t>
  </si>
  <si>
    <t>Percent of Short Delivery to Delivery Quantity</t>
  </si>
  <si>
    <t>Funds Pay-in (` crore)</t>
  </si>
  <si>
    <t>Securities Pay-in (` crore)</t>
  </si>
  <si>
    <t>Settlement Guarantee Fund (`crore)</t>
  </si>
  <si>
    <t>Table 32: Settlement Statistics for Cash Segment of NSE</t>
  </si>
  <si>
    <t>Delivered Value      (` crore)</t>
  </si>
  <si>
    <t>Settlement Statistics for settlement type N, excluding CM Series IL &amp; BL</t>
  </si>
  <si>
    <t>Table 33: Settlement Statistics for Cash Segment of MSEI</t>
  </si>
  <si>
    <t>Month Sorting</t>
  </si>
  <si>
    <t>Delivered Value      (₹ crore)</t>
  </si>
  <si>
    <t>Delivered Value in Demat Mode     (₹ crore)</t>
  </si>
  <si>
    <t>Funds Pay-in (₹ crore)</t>
  </si>
  <si>
    <t>Securities Pay-in (₹ crore)</t>
  </si>
  <si>
    <t>Settlement Guarantee Fund(₹ crore)</t>
  </si>
  <si>
    <t>Year/     Month</t>
  </si>
  <si>
    <t>Index Futures</t>
  </si>
  <si>
    <t>Stock Futures</t>
  </si>
  <si>
    <t>Index Options</t>
  </si>
  <si>
    <t>Stock Options</t>
  </si>
  <si>
    <t>Open Interest at the end of Month</t>
  </si>
  <si>
    <t>Call</t>
  </si>
  <si>
    <t>Put</t>
  </si>
  <si>
    <t>No. of
Contracts</t>
  </si>
  <si>
    <t>Turnover
(` crore)</t>
  </si>
  <si>
    <t>No. of
contracts</t>
  </si>
  <si>
    <t>Note: 1. Notional Turnover = (Strike Price + Premium) * Quantity.</t>
  </si>
  <si>
    <t xml:space="preserve">Table 35: Trends in Equity Derivatives Segment at NSE (Turnover in Notional Value) </t>
  </si>
  <si>
    <t>Table 36: Settlement Statistics in Equity Derivatives Segment at BSE and NSE (` crore)</t>
  </si>
  <si>
    <t>Index/Stock
Futures</t>
  </si>
  <si>
    <t>Index/Stock
Options</t>
  </si>
  <si>
    <t>Settlement
Gurantee
Fund</t>
  </si>
  <si>
    <t>MTM
Settlement</t>
  </si>
  <si>
    <t>Final
Settlement</t>
  </si>
  <si>
    <t>Premium
Settlement</t>
  </si>
  <si>
    <t>Exercise
Settlement</t>
  </si>
  <si>
    <t>Percentage Share in Open Interest</t>
  </si>
  <si>
    <t>Pro</t>
  </si>
  <si>
    <t>FPI</t>
  </si>
  <si>
    <t>Turnover (in Percentage)</t>
  </si>
  <si>
    <t>BSE 30 SENSEX</t>
  </si>
  <si>
    <t>BSE SENSEX 50</t>
  </si>
  <si>
    <t>BSE BANKEX</t>
  </si>
  <si>
    <t>BSE OIL &amp; GAS INDEX</t>
  </si>
  <si>
    <t>BSE TECK INDEX</t>
  </si>
  <si>
    <t>BSE100</t>
  </si>
  <si>
    <t>HANG SENG Index Futures</t>
  </si>
  <si>
    <t>MICEX Index Futures</t>
  </si>
  <si>
    <t>FTSE/JSE Top 40 Futures</t>
  </si>
  <si>
    <t>IBOVESPA Futures</t>
  </si>
  <si>
    <t>NIFTY</t>
  </si>
  <si>
    <t>NIFTYIT</t>
  </si>
  <si>
    <t>BANKNIFTY</t>
  </si>
  <si>
    <t>NIFTYMID50</t>
  </si>
  <si>
    <t>NIFTYPSE</t>
  </si>
  <si>
    <t>NIFTYINFRA</t>
  </si>
  <si>
    <t>FTSE100</t>
  </si>
  <si>
    <t>S&amp;P500</t>
  </si>
  <si>
    <t>DJIA</t>
  </si>
  <si>
    <t>India VIX</t>
  </si>
  <si>
    <t>NIFTYCPSE</t>
  </si>
  <si>
    <t>Currency Futures</t>
  </si>
  <si>
    <t>Currency  Options</t>
  </si>
  <si>
    <t>Open Interest at the end of  the Month</t>
  </si>
  <si>
    <t>No. of Contracts</t>
  </si>
  <si>
    <t xml:space="preserve">No. of Contracts </t>
  </si>
  <si>
    <t>Value 
(` crore)</t>
  </si>
  <si>
    <t>Source: BSE</t>
  </si>
  <si>
    <t>No. of Trading  Days</t>
  </si>
  <si>
    <t>Currency Options</t>
  </si>
  <si>
    <t>Open Interest at the
end of Month</t>
  </si>
  <si>
    <t>Value
(` crore)</t>
  </si>
  <si>
    <t>Notes: 1. Trading Value :- For Futures, Value of contract = Traded Qty*Traded Price. 2. For Options, Value of contract = Traded Qty*(Strike Price+Traded Premium)</t>
  </si>
  <si>
    <t>Table 44: Settlement Statistics of Currency Derivatives Segment (` crore)</t>
  </si>
  <si>
    <t>Currency
Futures</t>
  </si>
  <si>
    <t>Open Interest as on last day of the month (in lots)</t>
  </si>
  <si>
    <t>USDINR</t>
  </si>
  <si>
    <t>EURINR</t>
  </si>
  <si>
    <t>GBPINR</t>
  </si>
  <si>
    <t>JPYINR</t>
  </si>
  <si>
    <t>EURUSD</t>
  </si>
  <si>
    <t>GBPUSD</t>
  </si>
  <si>
    <t>USDJPY</t>
  </si>
  <si>
    <t>Turnover ( ` crore)</t>
  </si>
  <si>
    <t>Open Interest as on last day of the month ( in lots)</t>
  </si>
  <si>
    <t>1. Cross Currency was introduced wef Feb 27, 2018</t>
  </si>
  <si>
    <t>2. Options contracts on EURINR,GBPINR,JPYINR were introduced wef Feb 27, 2018</t>
  </si>
  <si>
    <t>Table 47:  Instrument-wise Turnover in Currency Derivative Segment of MSEI</t>
  </si>
  <si>
    <t>Open Interest as on last day of the month
(in lots)</t>
  </si>
  <si>
    <t>Data includes Notional Value for Options</t>
  </si>
  <si>
    <t>Excludes data of Interest Rate Futures</t>
  </si>
  <si>
    <t>Table 48: Maturity-wise Turnover in Currency Derivative Segment of BSE (` crore)</t>
  </si>
  <si>
    <t>1 Month</t>
  </si>
  <si>
    <t>2 Month</t>
  </si>
  <si>
    <t>3 Month</t>
  </si>
  <si>
    <t>&gt; 3 Months</t>
  </si>
  <si>
    <t>Table 49: Maturity-wise Turnover in Currency Derivative Segment of NSE  (` crore)</t>
  </si>
  <si>
    <t>Currency Future</t>
  </si>
  <si>
    <t xml:space="preserve">2 Month   </t>
  </si>
  <si>
    <t>Table 50: Maturity-wise Turnover in Currency Derivative Segment of MSEI (` crore)</t>
  </si>
  <si>
    <t>Interest Rate Futures</t>
  </si>
  <si>
    <t>Open Interest at
the end of</t>
  </si>
  <si>
    <t>Interest RateFutures</t>
  </si>
  <si>
    <t xml:space="preserve">Open Interest at the end of </t>
  </si>
  <si>
    <t>Traded Value 
(` crore)</t>
  </si>
  <si>
    <t>Source: BSE, NSE and MSEI</t>
  </si>
  <si>
    <t>Table 52: Settlement Statistics in Interest Rate Futures at BSE, NSE and MSEI (` crore)</t>
  </si>
  <si>
    <t>Physical Delivery Settlement</t>
  </si>
  <si>
    <t>MTM Settlement</t>
  </si>
  <si>
    <t>Source: NSE, BSE and MSEI</t>
  </si>
  <si>
    <t>Gross Purchase (` crore)</t>
  </si>
  <si>
    <t>Gross Sales (` crores)</t>
  </si>
  <si>
    <t>Net Investment (` crores)</t>
  </si>
  <si>
    <t>Net Investment (US' $ mn.)</t>
  </si>
  <si>
    <t>Cumulative Net Investment (US $ mn.)</t>
  </si>
  <si>
    <t>Source: NSDL, CDSL</t>
  </si>
  <si>
    <t>Table 54: Notional Value of Offshore Derivative Instruments (ODIs) compared to Assets Under Custody (AUC) of FPIs/Deemed FPIs (` crore)</t>
  </si>
  <si>
    <t xml:space="preserve">Notional value of ODIs on Equity, Debt &amp; Derivatives </t>
  </si>
  <si>
    <t xml:space="preserve">Notional value of ODIs on Equity &amp; Debt  excluding Derivatives </t>
  </si>
  <si>
    <t>Assets Under Custody of FPIs/Deemed FPIs</t>
  </si>
  <si>
    <t>Notional value of ODIs on Equity, Debt &amp; Derivatives as % of  Assets Under Custody of FPIs/Deemed FPIs</t>
  </si>
  <si>
    <t>Notional value of ODIs on Equity &amp; Debt  excluding Derivatives as % of  Assets Under Custody of FPIs/Deemed FPIs</t>
  </si>
  <si>
    <t>Notes: 1. Figures are compiled based on reports submitted by FPIs/deemed FPIs issuing ODIs. 2. Column 4 Figures are compiled on the basis of reports submitted by custodians &amp; does not includes positions taken by FPIs/deemed FPIs in derivatives. 3. The total value of ODIs excludes the unhedged positions &amp; portfolio hedging positions taken by the FPIs/deemed FPIs issuing ODIs.</t>
  </si>
  <si>
    <t>Type of Client</t>
  </si>
  <si>
    <t xml:space="preserve">FPIs </t>
  </si>
  <si>
    <t>Foreign
Depositories</t>
  </si>
  <si>
    <t>FDI
Investments</t>
  </si>
  <si>
    <t>Foreign
Venture
Capital
Investments</t>
  </si>
  <si>
    <t>OCBs</t>
  </si>
  <si>
    <t>NRIs</t>
  </si>
  <si>
    <t>Mutual
Funds</t>
  </si>
  <si>
    <t>Corporates</t>
  </si>
  <si>
    <t>Insurance
Companies</t>
  </si>
  <si>
    <t>Local
Pension
Funds</t>
  </si>
  <si>
    <t>Financial
Institutions</t>
  </si>
  <si>
    <t>No.</t>
  </si>
  <si>
    <t>APR-20</t>
  </si>
  <si>
    <t xml:space="preserve">Notes: 1. With the commencement of FPI Regime from June 1, 2014, the erstwhile FIIs, Sub Accounts and QFIs are merged into a new investor class termed as .Foreign Portfolio Investors (FPIs).. </t>
  </si>
  <si>
    <t>2. "Others" include Portfolio manager, partnership firm, trusts, depository receipts, AIFs, FCCB, HUFs, Brokers etc.</t>
  </si>
  <si>
    <t>Source: Custodians.</t>
  </si>
  <si>
    <t>Table 56: Trends in Resource Mobilization by Mutual Funds (` crore)</t>
  </si>
  <si>
    <t>Gross Mobilisation</t>
  </si>
  <si>
    <t>Redemption</t>
  </si>
  <si>
    <t>Net Inflow/ Outflow</t>
  </si>
  <si>
    <t>Assets at the
End of
Period</t>
  </si>
  <si>
    <t>Pvt. Sector</t>
  </si>
  <si>
    <t>Public Sector</t>
  </si>
  <si>
    <t>Open</t>
  </si>
  <si>
    <t>Year/  Month</t>
  </si>
  <si>
    <t>Equity</t>
  </si>
  <si>
    <t>Gross Purchases</t>
  </si>
  <si>
    <t>Gross Sales</t>
  </si>
  <si>
    <t>Net Purchases /Sales</t>
  </si>
  <si>
    <t>Net purchases /Sale</t>
  </si>
  <si>
    <t>Particulars</t>
  </si>
  <si>
    <t>No. of Clients</t>
  </si>
  <si>
    <t>AUM (` crore)</t>
  </si>
  <si>
    <t>Listed Equity</t>
  </si>
  <si>
    <t>Unlisted Equity</t>
  </si>
  <si>
    <t>Plain Debt</t>
  </si>
  <si>
    <t>Structured Debt</t>
  </si>
  <si>
    <t>Equity Derivatives</t>
  </si>
  <si>
    <t>Parameter</t>
  </si>
  <si>
    <t>Unit</t>
  </si>
  <si>
    <t>NSDL</t>
  </si>
  <si>
    <t>CDSL</t>
  </si>
  <si>
    <t>Apr-19</t>
  </si>
  <si>
    <t>% Change during the year</t>
  </si>
  <si>
    <t>% Change during the month</t>
  </si>
  <si>
    <t>Number of companies signed up to make their shares available for dematerialization</t>
  </si>
  <si>
    <t>Number</t>
  </si>
  <si>
    <t>Number of Depository Participants (registered)</t>
  </si>
  <si>
    <t>Number of Stock Exchanges (connected)</t>
  </si>
  <si>
    <t>Number of Investors Accounts</t>
  </si>
  <si>
    <t>Lakh</t>
  </si>
  <si>
    <t>Quantity of Shares dematerialized</t>
  </si>
  <si>
    <t>Crore</t>
  </si>
  <si>
    <t>Value of Shares dematerialized</t>
  </si>
  <si>
    <t>Quantity of Securities dematerialized #</t>
  </si>
  <si>
    <t>Value of Securities dematerialized #</t>
  </si>
  <si>
    <t>Quantity of shares settled during the month</t>
  </si>
  <si>
    <t>Average Quantity of shares settled daily (quantity of shares settled during the month (divided by 30))</t>
  </si>
  <si>
    <t>Value of shares settled during the month in dematerialized form</t>
  </si>
  <si>
    <t>Average Value of shares settled daily (value of shares settled during the month (divided by 30))</t>
  </si>
  <si>
    <t>Training Programmes conducted for representatives of Corporates, DPs and Brokers</t>
  </si>
  <si>
    <t>The ratio of dematerialized equity shares to the total outstanding shares market value</t>
  </si>
  <si>
    <t>Percent</t>
  </si>
  <si>
    <t>The ratio of dematerialized equity shares to the total outstanding shares (market value)</t>
  </si>
  <si>
    <t>Notes: 1. Shares includes only equity shares. 2. Securities include common equity shares, preference shares, debenture, MF units, etc. 3. No. of days taken for calculating Daily Average is 30 days instead of Actual settlement days. 4. Quantity and value of shares mentioned are single sided. 5. #Source for listed securities information: Issuer/ NSE/BSE.</t>
  </si>
  <si>
    <t>Source: NSDL and CDSL.</t>
  </si>
  <si>
    <t>Companies Live</t>
  </si>
  <si>
    <t>DPs Live</t>
  </si>
  <si>
    <t>DPs
Locations</t>
  </si>
  <si>
    <t>Demat 
Quantity 
(million securities)</t>
  </si>
  <si>
    <t>Demat Value (` crore)</t>
  </si>
  <si>
    <t>Demat Value  (` crore)</t>
  </si>
  <si>
    <t>Notes : 1. For CDSL, the current and historical data of Companies Live has been revised to exclude MF schemes count. 2. The Companies Live figure  includes only the number of mutual fund companies and not the mutual fund schemes. 3. DPs Locations represents the total live (main DPs and branch DPs as well as non-live (back office connected collection centres).</t>
  </si>
  <si>
    <t>* Includes Nine Participants which are under closure/termination process and SEBI registration is not yet cancelled/suspended</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</si>
  <si>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</si>
  <si>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</si>
  <si>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</si>
  <si>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</si>
  <si>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</si>
  <si>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</si>
  <si>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</si>
  <si>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</si>
  <si>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</si>
  <si>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</si>
  <si>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</si>
  <si>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</si>
  <si>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</si>
  <si>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</si>
  <si>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</si>
  <si>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</si>
  <si>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Note: The categories included in Others are Preference Shares, Mutual Fund Units, Warrants, PTCs, Treasury Bills, CPs, CDs and Government Securities.</t>
  </si>
  <si>
    <t>Exchanges</t>
  </si>
  <si>
    <t>Futures</t>
  </si>
  <si>
    <t>Options</t>
  </si>
  <si>
    <t>Agriculture</t>
  </si>
  <si>
    <t>Metals other than bullion</t>
  </si>
  <si>
    <t xml:space="preserve">Bullion </t>
  </si>
  <si>
    <t>Energy</t>
  </si>
  <si>
    <t>Gems and Stones</t>
  </si>
  <si>
    <t>Bullion</t>
  </si>
  <si>
    <t>NCDEX</t>
  </si>
  <si>
    <t>Permitted for trading</t>
  </si>
  <si>
    <t>Traded</t>
  </si>
  <si>
    <t>MCX</t>
  </si>
  <si>
    <t>Source: MCX and NCDEX</t>
  </si>
  <si>
    <t>Metals</t>
  </si>
  <si>
    <t>Volume ('000 tonnes)</t>
  </si>
  <si>
    <t>Source: MCX</t>
  </si>
  <si>
    <t>Source: NCDEX</t>
  </si>
  <si>
    <t>No.of Trading days</t>
  </si>
  <si>
    <t>Volume 
(in cents)</t>
  </si>
  <si>
    <t>No. of contracts traded</t>
  </si>
  <si>
    <t xml:space="preserve">No. of contracts </t>
  </si>
  <si>
    <t>Open interest at the end of the period</t>
  </si>
  <si>
    <t>Hedgers</t>
  </si>
  <si>
    <t>Name of the Commodity</t>
  </si>
  <si>
    <t>Gold</t>
  </si>
  <si>
    <t>Silver</t>
  </si>
  <si>
    <t>Aluminium</t>
  </si>
  <si>
    <t>Copper</t>
  </si>
  <si>
    <t>Lead</t>
  </si>
  <si>
    <t>Nickel</t>
  </si>
  <si>
    <t>Zinc</t>
  </si>
  <si>
    <t>Cardamom</t>
  </si>
  <si>
    <t>Cotton</t>
  </si>
  <si>
    <t>CPO</t>
  </si>
  <si>
    <t>Mentha Oil</t>
  </si>
  <si>
    <t>Crude Oil</t>
  </si>
  <si>
    <t>Natural Gas (trln. Btu)</t>
  </si>
  <si>
    <t>Grand Total (A+B+C+D)</t>
  </si>
  <si>
    <t>Source : MCX</t>
  </si>
  <si>
    <t>Barley</t>
  </si>
  <si>
    <t>Castorseed</t>
  </si>
  <si>
    <t>Chana</t>
  </si>
  <si>
    <t>Cotton seed oil cake</t>
  </si>
  <si>
    <t>Coriander</t>
  </si>
  <si>
    <t>Guar seed</t>
  </si>
  <si>
    <t>Guargum</t>
  </si>
  <si>
    <t>Jeera</t>
  </si>
  <si>
    <t>Kapas</t>
  </si>
  <si>
    <t>Maize</t>
  </si>
  <si>
    <t>Turmeric</t>
  </si>
  <si>
    <t>Wheat</t>
  </si>
  <si>
    <t>OPTIONS</t>
  </si>
  <si>
    <t>E</t>
  </si>
  <si>
    <t>! First revised estimates of national income, consumption expenditure, saving and capital formation for 2017-18 dated, 31.01.2019</t>
  </si>
  <si>
    <t>Data for CPI, WPI, IIP and External sector have been complied based on available information.</t>
  </si>
  <si>
    <t>Source :  RBI, FBIL,  MOSPI,  Ministry of Commerce &amp; Industry, Office of the Economic Adviser.</t>
  </si>
  <si>
    <t>1</t>
  </si>
  <si>
    <t>2</t>
  </si>
  <si>
    <t>3</t>
  </si>
  <si>
    <t>Table 2: Company-Wise Capital Raised through Public and Rights Issues (Equity) during April 2020</t>
  </si>
  <si>
    <t>DJ Mediaprint &amp; Logistics Limited</t>
  </si>
  <si>
    <t>BSE SME IPO</t>
  </si>
  <si>
    <t>Laxmi Goldorna House Limited</t>
  </si>
  <si>
    <t>NSE SME IPO</t>
  </si>
  <si>
    <t>Nirmitee Robotics India Limited</t>
  </si>
  <si>
    <t>BSE SME START-UP</t>
  </si>
  <si>
    <t xml:space="preserve">Table 5:  Capital Raised from the Primary Market through  Public and Rights Issues </t>
  </si>
  <si>
    <t>Total (Equity + Debt)</t>
  </si>
  <si>
    <t>Equity Issue</t>
  </si>
  <si>
    <t>Debt Issue</t>
  </si>
  <si>
    <t>Amount  (₹crore)</t>
  </si>
  <si>
    <t>Amount (₹ crore)</t>
  </si>
  <si>
    <t>1. Equity public issues also includes issues listed on SME platform.</t>
  </si>
  <si>
    <t>2. Since April 2018, the equity issue is categorised based on their respective closing dates. Prior to April 2018, it was  classified based on opening date of the issue.</t>
  </si>
  <si>
    <t>$ indicates as on April 30, 2020</t>
  </si>
  <si>
    <t>Table 6:  Issues Listed on SME Platform</t>
  </si>
  <si>
    <t>Table 7:  Industry-wise Classification of Capital Raised through Public and Rights Issues (Equity)</t>
  </si>
  <si>
    <t>Amount (₹crore)</t>
  </si>
  <si>
    <t>Airlines</t>
  </si>
  <si>
    <t>Automobiles</t>
  </si>
  <si>
    <t>Banks/FIs</t>
  </si>
  <si>
    <t>Cement/ Constructions</t>
  </si>
  <si>
    <t>Chemical</t>
  </si>
  <si>
    <t>Consumer Services</t>
  </si>
  <si>
    <t>Electronic Equipments/ Products</t>
  </si>
  <si>
    <t>Engineering</t>
  </si>
  <si>
    <t>Entertainment</t>
  </si>
  <si>
    <t>Finance</t>
  </si>
  <si>
    <t>Food processing</t>
  </si>
  <si>
    <t>Healthcare</t>
  </si>
  <si>
    <t>Hotels</t>
  </si>
  <si>
    <t>Info Tech</t>
  </si>
  <si>
    <t>Insurance</t>
  </si>
  <si>
    <t>Oil &amp; Natural Gas</t>
  </si>
  <si>
    <t>Plastic</t>
  </si>
  <si>
    <t>Power</t>
  </si>
  <si>
    <t>Printing</t>
  </si>
  <si>
    <t>Roads &amp; Highways</t>
  </si>
  <si>
    <t>Telecom</t>
  </si>
  <si>
    <t>Textile</t>
  </si>
  <si>
    <t>Miscellaneous</t>
  </si>
  <si>
    <t>Table 8:  Sector-wise and Region-wise Distribution of Capital Mobilised through Public and Rights Issues (Equity)</t>
  </si>
  <si>
    <t>Amount (₹Crores)</t>
  </si>
  <si>
    <t>Amount (₹ Crores)</t>
  </si>
  <si>
    <t>Table 9:  Size-wise Classification of Capital Raised through Public and Rights Issues (Equity)</t>
  </si>
  <si>
    <t xml:space="preserve">  ≥ 100 crore - &lt; 500 crore</t>
  </si>
  <si>
    <t>&gt;=500 crore</t>
  </si>
  <si>
    <t xml:space="preserve">Energy </t>
  </si>
  <si>
    <t xml:space="preserve">Contracts floated </t>
  </si>
  <si>
    <t>ICEX</t>
  </si>
  <si>
    <t xml:space="preserve"> </t>
  </si>
  <si>
    <t>2 </t>
  </si>
  <si>
    <t>Source: NCDEX, MCX, ICEX, BSE and NSE</t>
  </si>
  <si>
    <t>MCX  INDEX</t>
  </si>
  <si>
    <t>Nkrishi NCDEX INDEX</t>
  </si>
  <si>
    <t>2019-20 @ MCX COMDEX</t>
  </si>
  <si>
    <t>2019-20 @@ MCX   iCOMDEX</t>
  </si>
  <si>
    <t xml:space="preserve">2020-21$ </t>
  </si>
  <si>
    <t xml:space="preserve">Note 1:@ Figures for MCX COMDEX for the F.Y. 2019-20 are upto Dec. 2019 (Apr- Dec 2019) as the Exchange discontiuned disseminating data  for MCX COMDEX from 16th January 2020.  </t>
  </si>
  <si>
    <t>Note 2: @@Data from January 2020 are for the MCX icomdex composite index and accordingly open, high, low and close is calculated for the indices from January 2020 onwards.</t>
  </si>
  <si>
    <t>FUTURES</t>
  </si>
  <si>
    <r>
      <t>Turnover 
(</t>
    </r>
    <r>
      <rPr>
        <sz val="10"/>
        <color indexed="8"/>
        <rFont val="Rupee Foradian"/>
        <family val="2"/>
      </rPr>
      <t>₹</t>
    </r>
    <r>
      <rPr>
        <b/>
        <sz val="10"/>
        <color indexed="8"/>
        <rFont val="Rupee Foradian"/>
        <family val="2"/>
      </rPr>
      <t xml:space="preserve"> </t>
    </r>
    <r>
      <rPr>
        <b/>
        <sz val="10"/>
        <color indexed="8"/>
        <rFont val="Garamond"/>
        <family val="1"/>
      </rPr>
      <t>crore)</t>
    </r>
  </si>
  <si>
    <t>Volume ('000 tonnes)*</t>
  </si>
  <si>
    <t>No. of contracts</t>
  </si>
  <si>
    <r>
      <t>Value
(</t>
    </r>
    <r>
      <rPr>
        <sz val="10"/>
        <color indexed="8"/>
        <rFont val="Rupee Foradian"/>
        <family val="2"/>
      </rPr>
      <t>₹</t>
    </r>
    <r>
      <rPr>
        <b/>
        <sz val="10"/>
        <color indexed="8"/>
        <rFont val="Rupee Foradian"/>
        <family val="2"/>
      </rPr>
      <t xml:space="preserve"> </t>
    </r>
    <r>
      <rPr>
        <b/>
        <sz val="10"/>
        <color indexed="8"/>
        <rFont val="Garamond"/>
        <family val="1"/>
      </rPr>
      <t>crore)</t>
    </r>
  </si>
  <si>
    <t>Year / 
Month</t>
  </si>
  <si>
    <t xml:space="preserve">Call Options </t>
  </si>
  <si>
    <t xml:space="preserve">Put Options </t>
  </si>
  <si>
    <r>
      <t>Turnover 
(</t>
    </r>
    <r>
      <rPr>
        <sz val="10"/>
        <color indexed="8"/>
        <rFont val="Garamond"/>
        <family val="1"/>
      </rPr>
      <t xml:space="preserve">₹ </t>
    </r>
    <r>
      <rPr>
        <b/>
        <sz val="10"/>
        <color indexed="8"/>
        <rFont val="Garamond"/>
        <family val="1"/>
      </rPr>
      <t>crore)</t>
    </r>
  </si>
  <si>
    <r>
      <t>Notional Value 
(</t>
    </r>
    <r>
      <rPr>
        <sz val="10"/>
        <rFont val="Garamond"/>
        <family val="1"/>
      </rPr>
      <t>₹</t>
    </r>
    <r>
      <rPr>
        <b/>
        <sz val="10"/>
        <rFont val="Garamond"/>
        <family val="1"/>
      </rPr>
      <t xml:space="preserve"> crore)</t>
    </r>
  </si>
  <si>
    <t>Note : Natural Gas volume is in Trillion BTU and is not included in volume ('000 tonnes) of energy contracts.</t>
  </si>
  <si>
    <t>Volume
('000 tonnes)</t>
  </si>
  <si>
    <r>
      <t>Turnover 
(</t>
    </r>
    <r>
      <rPr>
        <sz val="10"/>
        <color indexed="8"/>
        <rFont val="Rupee Foradian"/>
        <family val="2"/>
      </rPr>
      <t xml:space="preserve">₹ </t>
    </r>
    <r>
      <rPr>
        <b/>
        <sz val="10"/>
        <color indexed="8"/>
        <rFont val="Garamond"/>
        <family val="1"/>
      </rPr>
      <t>crore)</t>
    </r>
  </si>
  <si>
    <t xml:space="preserve">Call options </t>
  </si>
  <si>
    <t xml:space="preserve">Put options </t>
  </si>
  <si>
    <t>Open interest 
  at the end of the period</t>
  </si>
  <si>
    <r>
      <t>Notional Value
(</t>
    </r>
    <r>
      <rPr>
        <sz val="10"/>
        <rFont val="Garamond"/>
        <family val="1"/>
      </rPr>
      <t xml:space="preserve">₹ </t>
    </r>
    <r>
      <rPr>
        <b/>
        <sz val="10"/>
        <rFont val="Garamond"/>
        <family val="1"/>
      </rPr>
      <t>crore)</t>
    </r>
  </si>
  <si>
    <t>Agriculture Futures</t>
  </si>
  <si>
    <t>Metals Futures</t>
  </si>
  <si>
    <t>Gems and Stones Futures</t>
  </si>
  <si>
    <t xml:space="preserve">Total </t>
  </si>
  <si>
    <t>Volume 
('000 tonnes)</t>
  </si>
  <si>
    <t xml:space="preserve">Notes : Contract size for all diamond futures contract at ICEX is one cent. </t>
  </si>
  <si>
    <t>Source: ICEX</t>
  </si>
  <si>
    <t>Metal Futures</t>
  </si>
  <si>
    <t>Bullion Futures</t>
  </si>
  <si>
    <t>Energy Futures</t>
  </si>
  <si>
    <t>Volume ( '000 tonnes)</t>
  </si>
  <si>
    <t>Conversion factors: OMAN  Crude Oil (1 Tonne = 7.33Barrels)</t>
  </si>
  <si>
    <t>Volume ('000  tonnes)</t>
  </si>
  <si>
    <t xml:space="preserve">Agriculture </t>
  </si>
  <si>
    <t>Non-Agriculture Segment</t>
  </si>
  <si>
    <t>Non-Agriculture</t>
  </si>
  <si>
    <t xml:space="preserve">Client </t>
  </si>
  <si>
    <t>NA</t>
  </si>
  <si>
    <t>Source: MCX, NCDEX, ICEX, BSE and NSE</t>
  </si>
  <si>
    <t>Sr.No</t>
  </si>
  <si>
    <t>A</t>
  </si>
  <si>
    <t>Total for A</t>
  </si>
  <si>
    <t>B</t>
  </si>
  <si>
    <t>Metals other than Bullion</t>
  </si>
  <si>
    <t>Total for  B</t>
  </si>
  <si>
    <t>C</t>
  </si>
  <si>
    <t>Agricultural commodities</t>
  </si>
  <si>
    <t>Total for C</t>
  </si>
  <si>
    <t>D</t>
  </si>
  <si>
    <t>Total for D*</t>
  </si>
  <si>
    <t>Total  of E</t>
  </si>
  <si>
    <t>F</t>
  </si>
  <si>
    <t xml:space="preserve">Metals </t>
  </si>
  <si>
    <t>Total of F</t>
  </si>
  <si>
    <t>G</t>
  </si>
  <si>
    <t>Grand Total (E+F+G)</t>
  </si>
  <si>
    <t>Note : Natural Gas volume is in trillion BTU and is not included in total volume.</t>
  </si>
  <si>
    <t xml:space="preserve">            Turnover of options contract is notional value. </t>
  </si>
  <si>
    <t xml:space="preserve">           Conversion factors: Cotton (1 Bale=170 kg), Crude Oil (1 Tonne = 7.33Barrels)</t>
  </si>
  <si>
    <t xml:space="preserve">Name of Agri. Commodity </t>
  </si>
  <si>
    <t>Value 
( crore)</t>
  </si>
  <si>
    <t>Bajra</t>
  </si>
  <si>
    <t>RM seed</t>
  </si>
  <si>
    <t>Soy bean</t>
  </si>
  <si>
    <t>Refined Soy Oil</t>
  </si>
  <si>
    <t>Guarseed</t>
  </si>
  <si>
    <t>Soybean</t>
  </si>
  <si>
    <t>Ref. Soy Oil</t>
  </si>
  <si>
    <t xml:space="preserve"> Turnover of options contract is notional value. </t>
  </si>
  <si>
    <t>A.</t>
  </si>
  <si>
    <t xml:space="preserve">Isabgulseed </t>
  </si>
  <si>
    <t>Pepper Mini</t>
  </si>
  <si>
    <t xml:space="preserve">Rubber </t>
  </si>
  <si>
    <t>Diamond 1 CT</t>
  </si>
  <si>
    <t>Diamond .5 CT</t>
  </si>
  <si>
    <t>Diamond .3 CT</t>
  </si>
  <si>
    <t>Steel</t>
  </si>
  <si>
    <t>Paddy Basmati</t>
  </si>
  <si>
    <t>Total (ICEX)</t>
  </si>
  <si>
    <t>B.</t>
  </si>
  <si>
    <t>Silver KG</t>
  </si>
  <si>
    <t>Silver M</t>
  </si>
  <si>
    <t>Gold M</t>
  </si>
  <si>
    <t>Guar Gum</t>
  </si>
  <si>
    <t>Guar Seed</t>
  </si>
  <si>
    <t>Cotton BSE</t>
  </si>
  <si>
    <t xml:space="preserve">Castorseed </t>
  </si>
  <si>
    <t>Br. Crude</t>
  </si>
  <si>
    <t>Cotton29</t>
  </si>
  <si>
    <t>Total (BSE)</t>
  </si>
  <si>
    <t>C.</t>
  </si>
  <si>
    <t>Total (NSE)</t>
  </si>
  <si>
    <t>Gold Mini</t>
  </si>
  <si>
    <t>BR Crude</t>
  </si>
  <si>
    <t>BR Crude Mini</t>
  </si>
  <si>
    <t>Note</t>
  </si>
  <si>
    <t>i) Volume for Diamond 1 CT, 0.5CT &amp; 0.3CT are in carat and are not added to the total volume as they can not be cnverted into '000 tonnes. One carat is equivalent to 100 cents.</t>
  </si>
  <si>
    <t>ii. Conversion factors: Brent Crude Oil (1 Tonne = 7.33Barrels)</t>
  </si>
  <si>
    <t>Source : ICEX, BSE and NSE</t>
  </si>
  <si>
    <t xml:space="preserve">Table 57:  Status of Mutual Funds Industry in India </t>
  </si>
  <si>
    <t>Sr. No.</t>
  </si>
  <si>
    <t>Scheme Category</t>
  </si>
  <si>
    <t xml:space="preserve">No. of schemes </t>
  </si>
  <si>
    <t xml:space="preserve">No. of Folios </t>
  </si>
  <si>
    <t>Funds mobilized</t>
  </si>
  <si>
    <t>Repurchase/ Redemptio</t>
  </si>
  <si>
    <t xml:space="preserve">Net Inflow (+ve)/ Outflow (-ve) </t>
  </si>
  <si>
    <t>Net Assets Under Management as on</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</si>
  <si>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</si>
  <si>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</si>
  <si>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</si>
  <si>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</si>
  <si>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</si>
  <si>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</si>
  <si>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</si>
  <si>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</si>
  <si>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</si>
  <si>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</si>
  <si>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</si>
  <si>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</si>
  <si>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</si>
  <si>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</si>
  <si>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</si>
  <si>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</si>
  <si>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</si>
  <si>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</si>
  <si>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</si>
  <si>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Sub total - I (1+2+3+4+5+6+7+8+9+10+11+12+13+14+15+16)</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</si>
  <si>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</si>
  <si>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</si>
  <si>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</si>
  <si>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</si>
  <si>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</si>
  <si>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</si>
  <si>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</si>
  <si>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</si>
  <si>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</si>
  <si>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</si>
  <si>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</si>
  <si>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</si>
  <si>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Sub total - II (17+18+19+20+21+22+23+24+25+26)</t>
  </si>
  <si>
    <t>III</t>
  </si>
  <si>
    <t>Hybrid Schemes</t>
  </si>
  <si>
    <t>Conservative Hybrid Fund</t>
  </si>
  <si>
    <t>Balanced Hybrid Fund/Aggressive Hybrid Fund</t>
  </si>
  <si>
    <t>Dynamic Asset Allocation/Balanced Advantage</t>
  </si>
  <si>
    <t>Multi Asset Allocation</t>
  </si>
  <si>
    <t>Arbitrage Fund</t>
  </si>
  <si>
    <t>Equity Savings Fund</t>
  </si>
  <si>
    <t>Sub total - III (27+28+29+30+31+32)</t>
  </si>
  <si>
    <t>IV</t>
  </si>
  <si>
    <t>Solution Oriented  Schemes</t>
  </si>
  <si>
    <t>Retirement Fund</t>
  </si>
  <si>
    <t>Childrens' Fund</t>
  </si>
  <si>
    <t>Sub total - IV (33+34)</t>
  </si>
  <si>
    <t>V</t>
  </si>
  <si>
    <t>Other Schemes</t>
  </si>
  <si>
    <t>Index Funds</t>
  </si>
  <si>
    <t>GOLD ETFs</t>
  </si>
  <si>
    <t>Other ETFs</t>
  </si>
  <si>
    <t>Fund of funds investing overseas</t>
  </si>
  <si>
    <t>Sub total - V (35+36+37+38)</t>
  </si>
  <si>
    <t>Total A-Open ended Schemes</t>
  </si>
  <si>
    <t>Close  Ended Schemes</t>
  </si>
  <si>
    <t>i</t>
  </si>
  <si>
    <t>Fixed Term Plan</t>
  </si>
  <si>
    <t>ii</t>
  </si>
  <si>
    <t>Capital Protection Oriented  Schemes</t>
  </si>
  <si>
    <t>iii</t>
  </si>
  <si>
    <t xml:space="preserve">Infrastructure Debt Fund </t>
  </si>
  <si>
    <t>iv</t>
  </si>
  <si>
    <t>Other Debt</t>
  </si>
  <si>
    <t>Sub total (i+ii+iii+iv)</t>
  </si>
  <si>
    <t>Sub total (i+ii)</t>
  </si>
  <si>
    <t>Total B -Close ended Schemes</t>
  </si>
  <si>
    <t>Interval Schemes</t>
  </si>
  <si>
    <t>Total C -Interval Schemes</t>
  </si>
  <si>
    <t>Grand Total (A+B+C)</t>
  </si>
  <si>
    <t>Fund of Funds Scheme (Domestic)</t>
  </si>
  <si>
    <t>$ Indicates as on 30 April 2020</t>
  </si>
  <si>
    <t>Table 58: Trends in Transactions on Stock Exchanges by Mutual Funds (`crore)</t>
  </si>
  <si>
    <t>Table 59: Assets Under Management by Portfolio Managers</t>
  </si>
  <si>
    <t>Table 60: Progress Report of NSDL &amp; CDSL as on end of Apr-20 (Listed Companies)</t>
  </si>
  <si>
    <t>Table 61: Progress of Dematerialisation at NSDL and CDSL (Listed and Unlisted Companies)</t>
  </si>
  <si>
    <t>Table 62: Depository Statistics as on  Apr-20</t>
  </si>
  <si>
    <t>Table 63: Number of commodities permitted and traded at exchanges</t>
  </si>
  <si>
    <t>Table 64: Trends in commodity indices</t>
  </si>
  <si>
    <t xml:space="preserve">Table 65: Trends in commodity derivatives at MCX </t>
  </si>
  <si>
    <t xml:space="preserve">Table 66: Trends in commodity derivatives at NCDEX </t>
  </si>
  <si>
    <t>Table 67: Trends in commodity derivatives at ICEX</t>
  </si>
  <si>
    <t xml:space="preserve">Table 68: Trends in commodity derivatives at BSE </t>
  </si>
  <si>
    <t>Table 69: Trends in commodity derivatives at NSE</t>
  </si>
  <si>
    <t>Table 70: Participant-wise percentage share of turnover at MCX, NCDEX, ICEX, BSE and NSE</t>
  </si>
  <si>
    <t>Table 71: Commodity-wise turnover and trading volume at MCX</t>
  </si>
  <si>
    <t xml:space="preserve">Table 72: Commodity-wise turnover and trading volume at NCDEX </t>
  </si>
  <si>
    <t>Table 73: Commodity-wise turnover and trading volume at ICEX, BSE and NSE</t>
  </si>
  <si>
    <t>Table 1 : SEBI Registered Market Intermediaries/Institutions</t>
  </si>
  <si>
    <t>Table 4 : Substantial Acquisition of Shares and Takeovers</t>
  </si>
  <si>
    <t>Table 5 : Capital Raised from the Primary Market through  Public and Rights Issues</t>
  </si>
  <si>
    <t>Table 6 : Issues Listed on SME Platform</t>
  </si>
  <si>
    <t>Table 7 : Industry-wise Classification of Capital Raised through Public and Rights Issues (Equity)</t>
  </si>
  <si>
    <t>Table 8 : Sector-wise and Region-wise Distribution of Capital Mobilised through Public and Rights Issues (Equity)</t>
  </si>
  <si>
    <t>Table 9 : Size-wise Classification of Capital Raised through Public and Rights Issues (Equity)</t>
  </si>
  <si>
    <t>Table 10 : Capital Raised by Listed Companies from the Primary Market through QIPs</t>
  </si>
  <si>
    <t>Table 11 : Preferential Allotments Listed at BSE and NSE</t>
  </si>
  <si>
    <t>Table 12 : Private Placement of Corporate Debt Reported to BSE and NSE</t>
  </si>
  <si>
    <t>Table 13 : Trading in the Corporate Debt Market</t>
  </si>
  <si>
    <t>Table 14 : Ratings Assigned for Long-term Corporate Debt Securities (Maturity ≥ 1 year)</t>
  </si>
  <si>
    <t>Table 15 : Review of Accepted Ratings of Corporate Debt Securities (Maturity ≥ 1 year)</t>
  </si>
  <si>
    <t>Table 16 : Distribution of Turnover on Cash Segments  (₹crore)</t>
  </si>
  <si>
    <t>Table 17 : Trends in Cash Segment of BSE</t>
  </si>
  <si>
    <t>Table 18 : Trends in Cash Segment of NSE</t>
  </si>
  <si>
    <t>Table 19 : Trends in Cash Segment of MSEI</t>
  </si>
  <si>
    <t>Table 20 : City-wise Distribution of Turnover on Cash Segments</t>
  </si>
  <si>
    <t>Table 21 : Category-wise Share of Turnover in Cash Segment of BSE</t>
  </si>
  <si>
    <t>Table 22 : Category-wise Share of Turnover in Cash Segment of NSE</t>
  </si>
  <si>
    <t>Table 23 : Category-wise Share of Turnover in Cash Segment of MSEI</t>
  </si>
  <si>
    <t>Table 27 : Advances/Declines in Cash Segment of BSE, NSE and MSEI</t>
  </si>
  <si>
    <t>Table 28 : Trading Frequency in Cash Segment of BSE, NSE and MSEI</t>
  </si>
  <si>
    <t>Table 29 : Daily Volatility of Major Indices  (Per cent)</t>
  </si>
  <si>
    <t>Table 30 : Per centage Share of Top ‘N’ Securities/Members in Turnover of Cash Segment  (Per cent)</t>
  </si>
  <si>
    <t>Table 31 : Settlement Statistics for Cash Segment of ICCL</t>
  </si>
  <si>
    <t>Table 32 : Settlement Statistics for Cash Segment of NSCCL</t>
  </si>
  <si>
    <t>Table 33 : Settlement Statistics for Cash Segment of MCCIL</t>
  </si>
  <si>
    <t>Table 34 : Trends in Equity Derivatives Segment at BSE (Turnover in Notional Value)</t>
  </si>
  <si>
    <t>Table 35 : Trends in Equity Derivatives Segment at NSE (Turnover in Notional Value)</t>
  </si>
  <si>
    <t>Table 36 : Settlement Statistics in Equity Derivatives Segment at ICCL and NSCCL (₹ crore)</t>
  </si>
  <si>
    <t>Table 37 : Category-wise Share of Turnover &amp; Open Interest in Equity Derivative Segment of BSE</t>
  </si>
  <si>
    <t>Table 38 : Category-wise Share of Turnover &amp; Open Interest in Equity Derivative Segment of NSE</t>
  </si>
  <si>
    <t>Table 39 : Instrument-wise Turnover in Index Derivatives at BSE</t>
  </si>
  <si>
    <t>Table 40 : Instrument-wise Turnover in Index Derivatives at NSE</t>
  </si>
  <si>
    <t>Table 41 : Trends in Currency Derivatives Segment at BSE</t>
  </si>
  <si>
    <t>Table 42 : Trends in Currency Derivatives Segment at NSE</t>
  </si>
  <si>
    <t>Table 43 : Trends in Currency Derivatives Segment at MSEI</t>
  </si>
  <si>
    <t>Table 44 : Settlement Statistics of Currency Derivatives Segment (₹ crore)</t>
  </si>
  <si>
    <t>Table 45 : Instrument-wise Turnover in Currency Derivative Segment of BSE</t>
  </si>
  <si>
    <t>Table 46 : Instrument-wise Turnover in Currency Derivatives of NSE</t>
  </si>
  <si>
    <t>Table 47 : Instrument-wise Turnover in Currency Derivative Segment of MSEI</t>
  </si>
  <si>
    <t>Table 48 : Maturity-wise Turnover in Currency Derivative Segment of BSE (₹ crore)</t>
  </si>
  <si>
    <t>Table 49 : Maturity-wise Turnover in Currency Derivative Segment of NSE  (₹ crore)</t>
  </si>
  <si>
    <t>Table 50 : Maturity-wise Turnover in Currency Derivative Segment of MSEI (₹ crore)</t>
  </si>
  <si>
    <t>Table 51 : Trading Statistics of Interest Rate Futures at BSE and NSE</t>
  </si>
  <si>
    <t>Table 52 : Settlement Statistics in Interest Rate Futures at BSE and NSE (₹ crore)</t>
  </si>
  <si>
    <t>Table 53 : Trends in Foreign Portfolio Investment</t>
  </si>
  <si>
    <t>Table 54 : Notional Value of Offshore Derivative Instruments (ODIs) compared to Assets Under Custody (AUC) of FPIs/Deemed FPIs (₹ crore)</t>
  </si>
  <si>
    <t>Table 55 : Assets under the Custody of Custodians</t>
  </si>
  <si>
    <t>Table 56 : Trends in Resource Mobilization by Mutual Funds (₹ crore)</t>
  </si>
  <si>
    <t>Table 57 : Status of Mutual Funds Industry in India</t>
  </si>
  <si>
    <t>Table 58 : Trends in Transactions on Stock Exchanges by Mutual Funds (₹crore)</t>
  </si>
  <si>
    <t>Table 59 : Assets Under Management by Portfolio Managers</t>
  </si>
  <si>
    <t>Table 61 : Progress of Dematerialisation at NSDL and CDSL (Listed and Unlisted Companies)</t>
  </si>
  <si>
    <t>Table 63 : Number of commodities permitted and traded at exchanges</t>
  </si>
  <si>
    <t>Table 64 : Trends in commodity indices</t>
  </si>
  <si>
    <t>Table 65 : Trends in commodity derivatives at MCX</t>
  </si>
  <si>
    <t>Table 66 : Trends in commodity derivatives at NCDEX</t>
  </si>
  <si>
    <t>Table 67 : Trends in commodity derivatives at ICEX</t>
  </si>
  <si>
    <t>Table 68 : Trends in commodity derivatives at BSE</t>
  </si>
  <si>
    <t>Table 69 : Trends in commodity derivatives at NSE</t>
  </si>
  <si>
    <t>Table 70 : Participant-wise percentage share of turnover at MCX, NCDEX, ICEX, BSE and NSE</t>
  </si>
  <si>
    <t>Table 71 : Commodity-wise monthly turnover and trading volume at MCX</t>
  </si>
  <si>
    <t>Table 72 : Commodity-wise monthly turnover and trading volume at NCDEX</t>
  </si>
  <si>
    <t>Table 73 : Commodity-wise monthly turnover and trading volume at ICEX, BSE and NSE</t>
  </si>
  <si>
    <t>Table 74 : Macro Economic Indicators</t>
  </si>
  <si>
    <t>Table 2 : Company-Wise Capital Raised through Public and Rights Issues (Equity) during April 2020</t>
  </si>
  <si>
    <t>Table 3 : Open Offers under SEBI Takeover Code closed during April 2020</t>
  </si>
  <si>
    <t>Table 24 : Component Stocks: S&amp;P BSE Sensex during April 2020</t>
  </si>
  <si>
    <t>Table 25 : Component Stocks: Nifty 50 Index during April 2020</t>
  </si>
  <si>
    <t>Table 26 : Component Stocks: SX40 Index durinh April 2020</t>
  </si>
  <si>
    <t>Table 60 : Progress Report of NSDL &amp; CDSL as on end of April 2020 (Listed Companies)</t>
  </si>
  <si>
    <t>Table 62 : Depository Statistics as on April 2020</t>
  </si>
  <si>
    <t xml:space="preserve">I. GDP at Current prices for 2019-20 (` crore)#                         </t>
  </si>
  <si>
    <t>II. Gross Saving as a percent of Gross national Disposable Income at current market prices in 2018-19!</t>
  </si>
  <si>
    <t>III. Gross Capital Formation as a per cent of GDP at current market prices in 2019-20#</t>
  </si>
  <si>
    <t xml:space="preserve">IV.  Monetary and Banking Indicators                  </t>
  </si>
  <si>
    <t>Cash Reserve Ratio (percent)</t>
  </si>
  <si>
    <t>Repo Rate (percent)</t>
  </si>
  <si>
    <r>
      <t>Money Supply (M3)  (</t>
    </r>
    <r>
      <rPr>
        <sz val="11"/>
        <rFont val="Rupee Foradian"/>
        <family val="2"/>
      </rPr>
      <t xml:space="preserve">₹ </t>
    </r>
    <r>
      <rPr>
        <sz val="11"/>
        <rFont val="Palatino Linotype"/>
        <family val="1"/>
      </rPr>
      <t>Billion</t>
    </r>
    <r>
      <rPr>
        <sz val="11"/>
        <rFont val="Garamond"/>
        <family val="1"/>
      </rPr>
      <t>)</t>
    </r>
  </si>
  <si>
    <r>
      <t>Aggregate Deposit (</t>
    </r>
    <r>
      <rPr>
        <sz val="11"/>
        <color theme="1"/>
        <rFont val="Rupee Foradian"/>
        <family val="2"/>
      </rPr>
      <t>₹</t>
    </r>
    <r>
      <rPr>
        <sz val="11"/>
        <color theme="1"/>
        <rFont val="Garamond"/>
        <family val="1"/>
      </rPr>
      <t xml:space="preserve"> Billion)</t>
    </r>
  </si>
  <si>
    <r>
      <t>Bank Credit (</t>
    </r>
    <r>
      <rPr>
        <sz val="11"/>
        <color theme="1"/>
        <rFont val="Rupee Foradian"/>
        <family val="2"/>
      </rPr>
      <t>₹</t>
    </r>
    <r>
      <rPr>
        <sz val="11"/>
        <color theme="1"/>
        <rFont val="Garamond"/>
        <family val="1"/>
      </rPr>
      <t xml:space="preserve"> Billion)</t>
    </r>
  </si>
  <si>
    <t xml:space="preserve">V. Interest Rate                        </t>
  </si>
  <si>
    <t>Call Money Rate (Weighted Average)</t>
  </si>
  <si>
    <t>91-Day-Treasury Bill (Primary Yield)</t>
  </si>
  <si>
    <t>Base rate (percent)</t>
  </si>
  <si>
    <t>8.45/9.40</t>
  </si>
  <si>
    <t>8.45/9.4</t>
  </si>
  <si>
    <t>8.15/9.40</t>
  </si>
  <si>
    <t xml:space="preserve">Term Deposit Rate &gt; 1 year (Maximum) </t>
  </si>
  <si>
    <t>6.20/6.40</t>
  </si>
  <si>
    <t>6.10/6.40</t>
  </si>
  <si>
    <t>6.00/6.40</t>
  </si>
  <si>
    <t>5.90/6.40</t>
  </si>
  <si>
    <t>7.10/7.75</t>
  </si>
  <si>
    <r>
      <t>VI. Capital Market Indicators (</t>
    </r>
    <r>
      <rPr>
        <sz val="11"/>
        <color theme="1"/>
        <rFont val="Rupee Foradian"/>
        <family val="2"/>
      </rPr>
      <t>₹</t>
    </r>
    <r>
      <rPr>
        <b/>
        <sz val="11"/>
        <color theme="1"/>
        <rFont val="Garamond"/>
        <family val="1"/>
      </rPr>
      <t>crore)</t>
    </r>
  </si>
  <si>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</si>
  <si>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</si>
  <si>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</si>
  <si>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</si>
  <si>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</si>
  <si>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</si>
  <si>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</si>
  <si>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</si>
  <si>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</si>
  <si>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t>
  </si>
  <si>
    <t>Govt. Market Borrowing-Gross (₹ Billion)</t>
  </si>
  <si>
    <t>680^</t>
  </si>
  <si>
    <t>Wholesale Price Index (2011-12=100)</t>
  </si>
  <si>
    <t>Na@</t>
  </si>
  <si>
    <t>Consumer Price Index (2012 =100)</t>
  </si>
  <si>
    <t>IX.  Index of Industrial Production (y-o-y) percent (Base year 2011-12 = 100)</t>
  </si>
  <si>
    <t>General</t>
  </si>
  <si>
    <t>Mining</t>
  </si>
  <si>
    <t>Manufacturing</t>
  </si>
  <si>
    <t>Electricity</t>
  </si>
  <si>
    <t>X. External Sector Indicators (USD million)</t>
  </si>
  <si>
    <t xml:space="preserve">Exports </t>
  </si>
  <si>
    <t>Imports</t>
  </si>
  <si>
    <t>Trade Balance</t>
  </si>
  <si>
    <t xml:space="preserve">Notes: </t>
  </si>
  <si>
    <t># Second Advance Extimates as per MOSPI press release dated 28.02.2020</t>
  </si>
  <si>
    <t xml:space="preserve">^ cumulative figure value of the respective month for 2020-21 </t>
  </si>
  <si>
    <t>Aggregate Deposit, Bank Credit, Money Supply (M3) and Forex Reserve are updated as per available information on WSS dated May 08 2020</t>
  </si>
  <si>
    <t xml:space="preserve"> @ All Commodities WPI could not be computed for April-2020 due to non availability of manufactured product group index</t>
  </si>
  <si>
    <t>Table 74:  Macro Economic Indicators</t>
  </si>
  <si>
    <t>Clearing Corporations</t>
  </si>
  <si>
    <t>Table 3: Open Offers under SEBI Takeover Code closed during Apr-2020</t>
  </si>
  <si>
    <t>2012-21$</t>
  </si>
  <si>
    <t>2019-20$</t>
  </si>
  <si>
    <t>Discretionary</t>
  </si>
  <si>
    <t>Non-Discretionary</t>
  </si>
  <si>
    <t>Advisory</t>
  </si>
  <si>
    <t>Discretionary#</t>
  </si>
  <si>
    <t>Advisory**</t>
  </si>
  <si>
    <t>Total*</t>
  </si>
  <si>
    <t>1. *one of the PMS entity has closed/terminated its PMS activities as on March 31, 2019. The data includes holding/AUM not yet transferred to other Fund Managers</t>
  </si>
  <si>
    <t xml:space="preserve">2. **Value of Assets for which Advisory Services are being given. </t>
  </si>
  <si>
    <t>3. #of the above AUM Rs. 13,80,511.874/- Crores are contributed by funds from EPFO/PFs.</t>
  </si>
  <si>
    <t>4.  The above data is based on the monthly report received from Portfolio Managers.</t>
  </si>
  <si>
    <t>$ indicates up to February 29, 2020</t>
  </si>
  <si>
    <t>Mar-20</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</si>
</sst>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164" formatCode="_(* #,##0.00_);_(* \(#,##0.00\);_(* &quot;-&quot;??_);_(@_)"/>
    <numFmt numFmtId="165" formatCode="#,##0;\-#,##0;0"/>
    <numFmt numFmtId="166" formatCode="0.0"/>
    <numFmt numFmtId="167" formatCode="dd\/mm\/yyyy"/>
    <numFmt numFmtId="168" formatCode="0\,00\,000;\-0\,00\,000;0.0"/>
    <numFmt numFmtId="169" formatCode="0.0;\-0.0;0"/>
    <numFmt numFmtId="170" formatCode="#,##0;\-#,##0;0.0"/>
    <numFmt numFmtId="171" formatCode="0;\(0\)"/>
    <numFmt numFmtId="172" formatCode="0\,00\,000;\-0\,00\,000;0"/>
    <numFmt numFmtId="173" formatCode="0\,00\,00\,000;\-0\,00\,00\,000;0"/>
    <numFmt numFmtId="174" formatCode="0.0;\-0.0;0.0"/>
    <numFmt numFmtId="175" formatCode="0.0;0.0;0"/>
    <numFmt numFmtId="176" formatCode="0.0;\(0\);0.0"/>
    <numFmt numFmtId="177" formatCode="0.00;\-0.00;0.0"/>
    <numFmt numFmtId="178" formatCode="#,##0.0;\-#,##0.0;0.0"/>
    <numFmt numFmtId="179" formatCode="#,##0.0"/>
    <numFmt numFmtId="180" formatCode="0;\-0;0"/>
    <numFmt numFmtId="181" formatCode="0\,00\,00\,00\,000;\-0\,00\,00\,00\,000;0"/>
    <numFmt numFmtId="182" formatCode="0.00;\-0.00;0.00"/>
    <numFmt numFmtId="183" formatCode="#,##0.00;\-#,##0.00;0.0"/>
    <numFmt numFmtId="184" formatCode="dd\-mmm\-yy;@"/>
    <numFmt numFmtId="185" formatCode="[$-409]mmm\-yy;@"/>
    <numFmt numFmtId="186" formatCode="_(* #,##0_);_(* \(#,##0\);_(* &quot;-&quot;??_);_(@_)"/>
    <numFmt numFmtId="187" formatCode="[$-409]d\-mmm\-yy;@"/>
    <numFmt numFmtId="188" formatCode="#,##0.00000"/>
    <numFmt numFmtId="189" formatCode="[&gt;=10000000]#.###\,##\,##0;[&gt;=100000]#.###\,##0;##,##0.0"/>
    <numFmt numFmtId="190" formatCode="[&gt;=10000000]#\,##\,##\,##0;[&gt;=100000]#\,##\,##0;##,##0"/>
    <numFmt numFmtId="191" formatCode="[&gt;=10000000]#.0\,##\,##\,##0;[&gt;=100000]#.0\,##\,##0;##,##0.0"/>
    <numFmt numFmtId="192" formatCode="[&gt;=10000000]#.##;[&gt;=100000]#;##,##0"/>
    <numFmt numFmtId="193" formatCode="#,##0.0;\-#,##0.0"/>
    <numFmt numFmtId="194" formatCode="[&gt;=10000000]#.##\,##\,##0;[&gt;=100000]#.##\,##0;##,##0"/>
    <numFmt numFmtId="195" formatCode="[&gt;=10000000]#.####\,##\,##0;[&gt;=100000]#.####\,##0;##,##0.00"/>
    <numFmt numFmtId="196" formatCode="[&gt;=10000000]#.00\,##\,##\,##0;[&gt;=100000]#.00\,##\,##0;##,##0.00"/>
    <numFmt numFmtId="197" formatCode="0.0000"/>
    <numFmt numFmtId="198" formatCode="[&gt;=10000000]#.0000\,##\,##\,##0;[&gt;=100000]#.0000\,##\,##0;##,##0.0000"/>
    <numFmt numFmtId="199" formatCode="[&gt;=10000000]#.#####\,##\,##0;[&gt;=100000]#.#####\,##0;##,##0.000"/>
    <numFmt numFmtId="200" formatCode="[&gt;=10000000]#.000\,##\,##\,##0;[&gt;=100000]#.000\,##\,##0;##,##0.000"/>
    <numFmt numFmtId="201" formatCode="_(* #,##0.0_);_(* \(#,##0.0\);_(* &quot;-&quot;??_);_(@_)"/>
    <numFmt numFmtId="202" formatCode="_(* #,##0.0000_);_(* \(#,##0.0000\);_(* &quot;-&quot;??_);_(@_)"/>
    <numFmt numFmtId="203" formatCode="0.000"/>
    <numFmt numFmtId="204" formatCode="_(* #,##0.000_);_(* \(#,##0.000\);_(* &quot;-&quot;??_);_(@_)"/>
    <numFmt numFmtId="205" formatCode="_(* #,##0.000000_);_(* \(#,##0.000000\);_(* &quot;-&quot;??_);_(@_)"/>
    <numFmt numFmtId="206" formatCode="_(* #,##0.00000_);_(* \(#,##0.00000\);_(* &quot;-&quot;??_);_(@_)"/>
    <numFmt numFmtId="207" formatCode="0.00000"/>
    <numFmt numFmtId="208" formatCode="_ * #,##0_ ;_ * \-#,##0_ ;_ * &quot;-&quot;??_ ;_ @_ "/>
    <numFmt numFmtId="209" formatCode="_ * #,##0.0_ ;_ * \-#,##0.0_ ;_ * &quot;-&quot;??_ ;_ @_ "/>
  </numFmts>
  <fonts count="83" x14ac:knownFonts="1">
    <font>
      <sz val="10"/>
      <name val="Arial"/>
    </font>
    <font>
      <sz val="11"/>
      <color theme="1"/>
      <name val="Calibri"/>
      <family val="2"/>
      <scheme val="minor"/>
    </font>
    <font>
      <b/>
      <i/>
      <sz val="10"/>
      <name val="Arial"/>
    </font>
    <font>
      <sz val="6"/>
      <color indexed="8"/>
      <name val="Arial"/>
      <family val="2"/>
    </font>
    <font>
      <b/>
      <sz val="10"/>
      <color indexed="8"/>
      <name val="Arial"/>
      <family val="2"/>
    </font>
    <font>
      <b/>
      <sz val="9"/>
      <color indexed="8"/>
      <name val="Arial"/>
      <family val="2"/>
    </font>
    <font>
      <sz val="10"/>
      <color indexed="8"/>
      <name val="Arial"/>
      <family val="2"/>
    </font>
    <font>
      <sz val="10"/>
      <name val="Arial"/>
      <family val="2"/>
    </font>
    <font>
      <sz val="9"/>
      <color indexed="8"/>
      <name val="Arial"/>
      <family val="2"/>
    </font>
    <font>
      <b/>
      <sz val="7"/>
      <color indexed="8"/>
      <name val="Arial"/>
      <family val="2"/>
    </font>
    <font>
      <b/>
      <sz val="10"/>
      <color indexed="8"/>
      <name val="Rupee Foradian"/>
      <family val="2"/>
    </font>
    <font>
      <b/>
      <sz val="9"/>
      <color indexed="8"/>
      <name val="Rupee Foradian"/>
      <family val="2"/>
    </font>
    <font>
      <b/>
      <sz val="12"/>
      <color indexed="8"/>
      <name val="Arial"/>
      <family val="2"/>
    </font>
    <font>
      <b/>
      <sz val="11"/>
      <color indexed="8"/>
      <name val="Arial"/>
      <family val="2"/>
    </font>
    <font>
      <b/>
      <sz val="10"/>
      <color indexed="8"/>
      <name val="Rupee Foradian"/>
      <family val="2"/>
    </font>
    <font>
      <sz val="6"/>
      <color indexed="8"/>
      <name val="Arial"/>
      <family val="2"/>
    </font>
    <font>
      <b/>
      <sz val="10"/>
      <color indexed="8"/>
      <name val="Arial"/>
      <family val="2"/>
    </font>
    <font>
      <sz val="10"/>
      <color indexed="8"/>
      <name val="Arial"/>
      <family val="2"/>
    </font>
    <font>
      <b/>
      <sz val="9"/>
      <color indexed="8"/>
      <name val="Arial"/>
      <family val="2"/>
    </font>
    <font>
      <b/>
      <sz val="9"/>
      <color indexed="9"/>
      <name val="Arial"/>
      <family val="2"/>
    </font>
    <font>
      <sz val="9"/>
      <color indexed="8"/>
      <name val="Arial"/>
      <family val="2"/>
    </font>
    <font>
      <sz val="9"/>
      <color indexed="9"/>
      <name val="Arial"/>
      <family val="2"/>
    </font>
    <font>
      <b/>
      <i/>
      <sz val="9"/>
      <color indexed="8"/>
      <name val="Arial"/>
      <family val="2"/>
    </font>
    <font>
      <sz val="11"/>
      <name val="Times New Roman"/>
      <family val="1"/>
      <charset val="1"/>
    </font>
    <font>
      <sz val="11"/>
      <color indexed="8"/>
      <name val="Times New Roman"/>
      <family val="1"/>
      <charset val="1"/>
    </font>
    <font>
      <sz val="10"/>
      <color indexed="8"/>
      <name val="Arial"/>
      <family val="2"/>
      <charset val="1"/>
    </font>
    <font>
      <b/>
      <sz val="11"/>
      <color indexed="8"/>
      <name val="Garamond"/>
      <family val="1"/>
    </font>
    <font>
      <sz val="11"/>
      <name val="Garamond"/>
      <family val="1"/>
    </font>
    <font>
      <b/>
      <sz val="11"/>
      <name val="Garamond"/>
      <family val="1"/>
    </font>
    <font>
      <sz val="10"/>
      <color indexed="8"/>
      <name val="Garamond"/>
      <family val="1"/>
    </font>
    <font>
      <b/>
      <sz val="10"/>
      <color indexed="8"/>
      <name val="Garamond"/>
      <family val="1"/>
    </font>
    <font>
      <sz val="11"/>
      <color indexed="8"/>
      <name val="Garamond"/>
      <family val="1"/>
    </font>
    <font>
      <b/>
      <sz val="9"/>
      <color indexed="8"/>
      <name val="Garamond"/>
      <family val="1"/>
    </font>
    <font>
      <sz val="9"/>
      <color indexed="8"/>
      <name val="Garamond"/>
      <family val="1"/>
    </font>
    <font>
      <sz val="10"/>
      <name val="Garamond"/>
      <family val="1"/>
    </font>
    <font>
      <b/>
      <sz val="10"/>
      <name val="Garamond"/>
      <family val="1"/>
    </font>
    <font>
      <sz val="9"/>
      <name val="Garamond"/>
      <family val="1"/>
    </font>
    <font>
      <sz val="10"/>
      <color indexed="8"/>
      <name val="Rupee Foradian"/>
      <family val="2"/>
    </font>
    <font>
      <sz val="10"/>
      <name val="Times New Roman"/>
      <family val="1"/>
    </font>
    <font>
      <b/>
      <sz val="12"/>
      <name val="Garamond"/>
      <family val="1"/>
    </font>
    <font>
      <b/>
      <sz val="9"/>
      <name val="Garamond"/>
      <family val="1"/>
    </font>
    <font>
      <b/>
      <sz val="10"/>
      <name val="Arial"/>
      <family val="2"/>
    </font>
    <font>
      <b/>
      <sz val="11"/>
      <color indexed="8"/>
      <name val="Palatino Linotype"/>
      <family val="1"/>
    </font>
    <font>
      <sz val="11"/>
      <color indexed="8"/>
      <name val="Palatino Linotype"/>
      <family val="1"/>
    </font>
    <font>
      <sz val="11"/>
      <color theme="1"/>
      <name val="Calibri"/>
      <family val="2"/>
      <scheme val="minor"/>
    </font>
    <font>
      <sz val="11"/>
      <color rgb="FF000000"/>
      <name val="Garamond"/>
      <family val="1"/>
    </font>
    <font>
      <b/>
      <sz val="11"/>
      <color rgb="FF000000"/>
      <name val="Garamond"/>
      <family val="1"/>
    </font>
    <font>
      <sz val="10"/>
      <color theme="1"/>
      <name val="Garamond"/>
      <family val="1"/>
    </font>
    <font>
      <b/>
      <sz val="10"/>
      <color theme="1"/>
      <name val="Garamond"/>
      <family val="1"/>
    </font>
    <font>
      <b/>
      <sz val="9"/>
      <color theme="1"/>
      <name val="Garamond"/>
      <family val="1"/>
    </font>
    <font>
      <sz val="11"/>
      <color theme="1"/>
      <name val="Garamond"/>
      <family val="1"/>
    </font>
    <font>
      <sz val="8"/>
      <color theme="1"/>
      <name val="Arial"/>
      <family val="2"/>
    </font>
    <font>
      <sz val="9"/>
      <color theme="1"/>
      <name val="Garamond"/>
      <family val="1"/>
    </font>
    <font>
      <sz val="10"/>
      <color rgb="FFFF0000"/>
      <name val="Garamond"/>
      <family val="1"/>
    </font>
    <font>
      <sz val="10"/>
      <color rgb="FF000000"/>
      <name val="Garamond"/>
      <family val="1"/>
    </font>
    <font>
      <b/>
      <sz val="11"/>
      <color theme="1"/>
      <name val="Garamond"/>
      <family val="1"/>
    </font>
    <font>
      <b/>
      <sz val="10"/>
      <color rgb="FF000000"/>
      <name val="Garamond"/>
      <family val="1"/>
    </font>
    <font>
      <sz val="10"/>
      <color theme="1"/>
      <name val="Calibri"/>
      <family val="2"/>
      <scheme val="minor"/>
    </font>
    <font>
      <sz val="10"/>
      <color rgb="FFFF0000"/>
      <name val="Calibri"/>
      <family val="2"/>
      <scheme val="minor"/>
    </font>
    <font>
      <b/>
      <sz val="10"/>
      <color rgb="FFFF0000"/>
      <name val="Calibri"/>
      <family val="2"/>
      <scheme val="minor"/>
    </font>
    <font>
      <sz val="10"/>
      <color rgb="FF0000FF"/>
      <name val="Calibri"/>
      <family val="2"/>
      <scheme val="minor"/>
    </font>
    <font>
      <sz val="10"/>
      <color theme="1"/>
      <name val="Times New Roman"/>
      <family val="1"/>
    </font>
    <font>
      <b/>
      <sz val="12"/>
      <color theme="1"/>
      <name val="Garamond"/>
      <family val="1"/>
    </font>
    <font>
      <sz val="10"/>
      <color theme="1"/>
      <name val="Garamond"/>
      <family val="2"/>
    </font>
    <font>
      <sz val="10"/>
      <color theme="1"/>
      <name val="Arial"/>
      <family val="2"/>
    </font>
    <font>
      <b/>
      <sz val="10"/>
      <color theme="1"/>
      <name val="Rupee Foradian"/>
      <family val="2"/>
    </font>
    <font>
      <sz val="11"/>
      <name val="Rupee Foradian"/>
      <family val="2"/>
    </font>
    <font>
      <sz val="11"/>
      <name val="Palatino Linotype"/>
      <family val="1"/>
    </font>
    <font>
      <sz val="11"/>
      <color theme="1"/>
      <name val="Rupee Foradian"/>
      <family val="2"/>
    </font>
    <font>
      <sz val="9"/>
      <color theme="1"/>
      <name val="Arial"/>
      <family val="2"/>
    </font>
    <font>
      <b/>
      <sz val="11"/>
      <color theme="1"/>
      <name val="Calibri"/>
      <family val="2"/>
      <scheme val="minor"/>
    </font>
    <font>
      <sz val="11"/>
      <color theme="1"/>
      <name val="Arial"/>
      <family val="2"/>
    </font>
    <font>
      <sz val="10"/>
      <color indexed="8"/>
      <name val="Palatino Linotype"/>
      <family val="1"/>
    </font>
    <font>
      <sz val="10"/>
      <color rgb="FF000000"/>
      <name val="Palatino Linotype"/>
      <family val="1"/>
    </font>
    <font>
      <sz val="12"/>
      <color rgb="FF000000"/>
      <name val="Calibri"/>
      <family val="2"/>
      <scheme val="minor"/>
    </font>
    <font>
      <b/>
      <sz val="6"/>
      <color indexed="8"/>
      <name val="Arial"/>
      <family val="2"/>
    </font>
    <font>
      <b/>
      <sz val="10"/>
      <color rgb="FF000000"/>
      <name val="Arial"/>
      <family val="2"/>
    </font>
    <font>
      <sz val="10"/>
      <color rgb="FF000000"/>
      <name val="Arial"/>
      <family val="2"/>
    </font>
    <font>
      <sz val="10"/>
      <color rgb="FF000000"/>
      <name val="Calibri"/>
      <family val="2"/>
      <scheme val="minor"/>
    </font>
    <font>
      <sz val="11"/>
      <name val="Calibri"/>
      <family val="2"/>
      <scheme val="minor"/>
    </font>
    <font>
      <sz val="11"/>
      <name val="Arial"/>
      <family val="2"/>
    </font>
    <font>
      <sz val="11"/>
      <color rgb="FF000000"/>
      <name val="Calibri"/>
      <family val="2"/>
      <scheme val="minor"/>
    </font>
    <font>
      <sz val="10"/>
      <color indexed="8"/>
      <name val="Arial"/>
    </font>
  </fonts>
  <fills count="12">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tint="-4.9989318521683403E-2"/>
        <bgColor indexed="64"/>
      </patternFill>
    </fill>
    <fill>
      <patternFill patternType="solid">
        <fgColor rgb="FFFFFFFF"/>
        <bgColor indexed="64"/>
      </patternFill>
    </fill>
  </fills>
  <borders count="5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right/>
      <top style="thin">
        <color indexed="8"/>
      </top>
      <bottom/>
      <diagonal/>
    </border>
    <border>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19">
    <xf numFmtId="0" fontId="0" fillId="0" borderId="0"/>
    <xf numFmtId="164" fontId="2" fillId="0" borderId="0" applyFont="0" applyFill="0" applyBorder="0" applyAlignment="0" applyProtection="0"/>
    <xf numFmtId="164" fontId="44" fillId="0" borderId="0" applyFont="0" applyFill="0" applyBorder="0" applyAlignment="0" applyProtection="0"/>
    <xf numFmtId="189" fontId="38" fillId="0" borderId="0">
      <alignment horizontal="right"/>
    </xf>
    <xf numFmtId="187" fontId="7" fillId="0" borderId="0" applyNumberFormat="0" applyFill="0" applyBorder="0" applyAlignment="0" applyProtection="0"/>
    <xf numFmtId="0" fontId="7" fillId="0" borderId="0"/>
    <xf numFmtId="187" fontId="7" fillId="0" borderId="0" applyNumberFormat="0" applyFill="0" applyBorder="0" applyAlignment="0" applyProtection="0"/>
    <xf numFmtId="0" fontId="44" fillId="0" borderId="0"/>
    <xf numFmtId="0" fontId="63" fillId="0" borderId="0" applyNumberFormat="0" applyFill="0" applyBorder="0" applyAlignment="0" applyProtection="0"/>
    <xf numFmtId="187" fontId="7" fillId="0" borderId="0" applyNumberFormat="0" applyFill="0" applyBorder="0" applyAlignment="0" applyProtection="0"/>
    <xf numFmtId="187" fontId="7" fillId="0" borderId="0"/>
    <xf numFmtId="9" fontId="2" fillId="0" borderId="0" applyFont="0" applyFill="0" applyBorder="0" applyAlignment="0" applyProtection="0"/>
    <xf numFmtId="187" fontId="7" fillId="0" borderId="0"/>
    <xf numFmtId="0" fontId="71" fillId="0" borderId="0"/>
    <xf numFmtId="0" fontId="7" fillId="0" borderId="0"/>
    <xf numFmtId="9" fontId="7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740">
    <xf numFmtId="0" fontId="0" fillId="0" borderId="0" xfId="0"/>
    <xf numFmtId="0" fontId="3" fillId="2" borderId="0" xfId="0" applyFont="1" applyFill="1" applyAlignment="1">
      <alignment vertical="center"/>
    </xf>
    <xf numFmtId="49" fontId="5" fillId="2" borderId="1" xfId="0" applyNumberFormat="1" applyFont="1" applyFill="1" applyBorder="1" applyAlignment="1">
      <alignment horizontal="center"/>
    </xf>
    <xf numFmtId="49" fontId="6" fillId="2" borderId="1" xfId="0" applyNumberFormat="1" applyFont="1" applyFill="1" applyBorder="1" applyAlignment="1">
      <alignment horizontal="left"/>
    </xf>
    <xf numFmtId="49" fontId="4" fillId="2" borderId="1" xfId="0" applyNumberFormat="1" applyFont="1" applyFill="1" applyBorder="1" applyAlignment="1">
      <alignment horizontal="center" vertical="center"/>
    </xf>
    <xf numFmtId="0" fontId="8" fillId="2" borderId="1" xfId="0" applyFont="1" applyFill="1" applyBorder="1" applyAlignment="1">
      <alignment horizontal="right"/>
    </xf>
    <xf numFmtId="165" fontId="8" fillId="2" borderId="1" xfId="0" applyNumberFormat="1" applyFont="1" applyFill="1" applyBorder="1" applyAlignment="1">
      <alignment horizontal="right"/>
    </xf>
    <xf numFmtId="49" fontId="4"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6" fillId="2" borderId="1" xfId="0" applyFont="1" applyFill="1" applyBorder="1" applyAlignment="1">
      <alignment horizontal="right"/>
    </xf>
    <xf numFmtId="166" fontId="6" fillId="2" borderId="1" xfId="0" applyNumberFormat="1" applyFont="1" applyFill="1" applyBorder="1" applyAlignment="1">
      <alignment horizontal="right"/>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left" vertical="center" wrapText="1"/>
    </xf>
    <xf numFmtId="167" fontId="6" fillId="2" borderId="1" xfId="0" applyNumberFormat="1" applyFont="1" applyFill="1" applyBorder="1" applyAlignment="1">
      <alignment horizontal="center" vertical="center"/>
    </xf>
    <xf numFmtId="168" fontId="6" fillId="2" borderId="1" xfId="0" applyNumberFormat="1" applyFont="1" applyFill="1" applyBorder="1" applyAlignment="1">
      <alignment horizontal="right" vertical="center"/>
    </xf>
    <xf numFmtId="1" fontId="6" fillId="2" borderId="1" xfId="0" applyNumberFormat="1" applyFont="1" applyFill="1" applyBorder="1" applyAlignment="1">
      <alignment horizontal="right" vertical="center"/>
    </xf>
    <xf numFmtId="169" fontId="6" fillId="2" borderId="1" xfId="0" applyNumberFormat="1" applyFont="1" applyFill="1" applyBorder="1" applyAlignment="1">
      <alignment horizontal="right" vertical="center"/>
    </xf>
    <xf numFmtId="49" fontId="4" fillId="2" borderId="1" xfId="0" applyNumberFormat="1" applyFont="1" applyFill="1" applyBorder="1" applyAlignment="1">
      <alignment horizontal="center" wrapText="1"/>
    </xf>
    <xf numFmtId="49" fontId="4" fillId="2" borderId="1" xfId="0" applyNumberFormat="1" applyFont="1" applyFill="1" applyBorder="1" applyAlignment="1">
      <alignment horizontal="center"/>
    </xf>
    <xf numFmtId="165" fontId="6" fillId="2" borderId="1" xfId="0" applyNumberFormat="1" applyFont="1" applyFill="1" applyBorder="1" applyAlignment="1">
      <alignment horizontal="right"/>
    </xf>
    <xf numFmtId="170" fontId="6" fillId="2" borderId="1" xfId="0" applyNumberFormat="1" applyFont="1" applyFill="1" applyBorder="1" applyAlignment="1">
      <alignment horizontal="right"/>
    </xf>
    <xf numFmtId="3" fontId="6" fillId="2" borderId="1" xfId="0" applyNumberFormat="1" applyFont="1" applyFill="1" applyBorder="1" applyAlignment="1">
      <alignment horizontal="right"/>
    </xf>
    <xf numFmtId="49" fontId="10" fillId="2" borderId="1" xfId="0" applyNumberFormat="1" applyFont="1" applyFill="1" applyBorder="1" applyAlignment="1">
      <alignment horizontal="center" wrapText="1"/>
    </xf>
    <xf numFmtId="49" fontId="8" fillId="2" borderId="1" xfId="0" applyNumberFormat="1" applyFont="1" applyFill="1" applyBorder="1" applyAlignment="1">
      <alignment horizontal="left"/>
    </xf>
    <xf numFmtId="1" fontId="6" fillId="2" borderId="1" xfId="0" applyNumberFormat="1" applyFont="1" applyFill="1" applyBorder="1" applyAlignment="1">
      <alignment horizontal="right"/>
    </xf>
    <xf numFmtId="49" fontId="5"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right"/>
    </xf>
    <xf numFmtId="49" fontId="6" fillId="2" borderId="1" xfId="0" applyNumberFormat="1" applyFont="1" applyFill="1" applyBorder="1" applyAlignment="1">
      <alignment horizontal="left" vertical="center"/>
    </xf>
    <xf numFmtId="168" fontId="6" fillId="2" borderId="1" xfId="0" applyNumberFormat="1" applyFont="1" applyFill="1" applyBorder="1" applyAlignment="1">
      <alignment horizontal="right"/>
    </xf>
    <xf numFmtId="171" fontId="6" fillId="2" borderId="1" xfId="0" applyNumberFormat="1" applyFont="1" applyFill="1" applyBorder="1" applyAlignment="1">
      <alignment horizontal="right"/>
    </xf>
    <xf numFmtId="172" fontId="6" fillId="2" borderId="1" xfId="0" applyNumberFormat="1" applyFont="1" applyFill="1" applyBorder="1" applyAlignment="1">
      <alignment horizontal="right"/>
    </xf>
    <xf numFmtId="49" fontId="4" fillId="2" borderId="1" xfId="0" applyNumberFormat="1" applyFont="1" applyFill="1" applyBorder="1" applyAlignment="1">
      <alignment horizontal="right"/>
    </xf>
    <xf numFmtId="49" fontId="4" fillId="2" borderId="1" xfId="0" applyNumberFormat="1" applyFont="1" applyFill="1" applyBorder="1" applyAlignment="1">
      <alignment horizontal="left"/>
    </xf>
    <xf numFmtId="173" fontId="6" fillId="2" borderId="1" xfId="0" applyNumberFormat="1" applyFont="1" applyFill="1" applyBorder="1" applyAlignment="1">
      <alignment horizontal="right"/>
    </xf>
    <xf numFmtId="49" fontId="5" fillId="2" borderId="1" xfId="0" applyNumberFormat="1" applyFont="1" applyFill="1" applyBorder="1" applyAlignment="1">
      <alignment horizontal="left"/>
    </xf>
    <xf numFmtId="172" fontId="8" fillId="2" borderId="1" xfId="0" applyNumberFormat="1" applyFont="1" applyFill="1" applyBorder="1" applyAlignment="1">
      <alignment horizontal="right"/>
    </xf>
    <xf numFmtId="49" fontId="5" fillId="2" borderId="1" xfId="0" applyNumberFormat="1" applyFont="1" applyFill="1" applyBorder="1" applyAlignment="1">
      <alignment horizontal="center" vertical="center" wrapText="1"/>
    </xf>
    <xf numFmtId="173" fontId="8" fillId="2" borderId="1" xfId="0" applyNumberFormat="1" applyFont="1" applyFill="1" applyBorder="1" applyAlignment="1">
      <alignment horizontal="right"/>
    </xf>
    <xf numFmtId="174" fontId="6" fillId="2" borderId="1" xfId="0" applyNumberFormat="1" applyFont="1" applyFill="1" applyBorder="1" applyAlignment="1">
      <alignment horizontal="right"/>
    </xf>
    <xf numFmtId="169" fontId="6" fillId="2" borderId="1" xfId="0" applyNumberFormat="1" applyFont="1" applyFill="1" applyBorder="1" applyAlignment="1">
      <alignment horizontal="right"/>
    </xf>
    <xf numFmtId="1" fontId="5" fillId="2" borderId="1" xfId="0" applyNumberFormat="1" applyFont="1" applyFill="1" applyBorder="1" applyAlignment="1">
      <alignment horizontal="right"/>
    </xf>
    <xf numFmtId="0" fontId="5" fillId="2" borderId="1" xfId="0" applyFont="1" applyFill="1" applyBorder="1" applyAlignment="1">
      <alignment horizontal="right"/>
    </xf>
    <xf numFmtId="171" fontId="5" fillId="2" borderId="1" xfId="0" applyNumberFormat="1" applyFont="1" applyFill="1" applyBorder="1" applyAlignment="1">
      <alignment horizontal="right"/>
    </xf>
    <xf numFmtId="165" fontId="6" fillId="2" borderId="1" xfId="0" applyNumberFormat="1" applyFont="1" applyFill="1" applyBorder="1" applyAlignment="1">
      <alignment horizontal="right" vertical="center"/>
    </xf>
    <xf numFmtId="172" fontId="6" fillId="2" borderId="1" xfId="0" applyNumberFormat="1" applyFont="1" applyFill="1" applyBorder="1" applyAlignment="1">
      <alignment horizontal="right" vertical="center"/>
    </xf>
    <xf numFmtId="174" fontId="6" fillId="2" borderId="1" xfId="0" applyNumberFormat="1" applyFont="1" applyFill="1" applyBorder="1" applyAlignment="1">
      <alignment horizontal="right" vertical="center"/>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left" vertical="center"/>
    </xf>
    <xf numFmtId="165" fontId="8" fillId="2" borderId="1" xfId="0" applyNumberFormat="1" applyFont="1" applyFill="1" applyBorder="1" applyAlignment="1">
      <alignment horizontal="left" vertical="center"/>
    </xf>
    <xf numFmtId="172"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175" fontId="6" fillId="2" borderId="1" xfId="0" applyNumberFormat="1" applyFont="1" applyFill="1" applyBorder="1" applyAlignment="1">
      <alignment horizontal="right"/>
    </xf>
    <xf numFmtId="176" fontId="6" fillId="2" borderId="1" xfId="0" applyNumberFormat="1" applyFont="1" applyFill="1" applyBorder="1" applyAlignment="1">
      <alignment horizontal="right"/>
    </xf>
    <xf numFmtId="177" fontId="6" fillId="2" borderId="1" xfId="0" applyNumberFormat="1" applyFont="1" applyFill="1" applyBorder="1" applyAlignment="1">
      <alignment horizontal="right"/>
    </xf>
    <xf numFmtId="178" fontId="6" fillId="2" borderId="1" xfId="0" applyNumberFormat="1" applyFont="1" applyFill="1" applyBorder="1" applyAlignment="1">
      <alignment horizontal="right"/>
    </xf>
    <xf numFmtId="179" fontId="6" fillId="2" borderId="1" xfId="0" applyNumberFormat="1" applyFont="1" applyFill="1" applyBorder="1" applyAlignment="1">
      <alignment horizontal="right"/>
    </xf>
    <xf numFmtId="49" fontId="8" fillId="2" borderId="1" xfId="0" applyNumberFormat="1" applyFont="1" applyFill="1" applyBorder="1" applyAlignment="1">
      <alignment horizontal="left" vertical="center" wrapText="1"/>
    </xf>
    <xf numFmtId="166" fontId="8" fillId="2" borderId="1" xfId="0" applyNumberFormat="1" applyFont="1" applyFill="1" applyBorder="1" applyAlignment="1">
      <alignment horizontal="right" vertical="center" wrapText="1"/>
    </xf>
    <xf numFmtId="180" fontId="8" fillId="2" borderId="1" xfId="0" applyNumberFormat="1" applyFont="1" applyFill="1" applyBorder="1" applyAlignment="1">
      <alignment horizontal="right" vertical="center" wrapText="1"/>
    </xf>
    <xf numFmtId="169" fontId="8" fillId="2" borderId="1" xfId="0" applyNumberFormat="1" applyFont="1" applyFill="1" applyBorder="1" applyAlignment="1">
      <alignment horizontal="right" vertical="center" wrapText="1"/>
    </xf>
    <xf numFmtId="49" fontId="4" fillId="2" borderId="0" xfId="0" applyNumberFormat="1" applyFont="1" applyFill="1" applyAlignment="1"/>
    <xf numFmtId="181" fontId="6" fillId="2" borderId="1" xfId="0" applyNumberFormat="1" applyFont="1" applyFill="1" applyBorder="1" applyAlignment="1">
      <alignment horizontal="right"/>
    </xf>
    <xf numFmtId="182" fontId="6" fillId="2" borderId="1" xfId="0" applyNumberFormat="1" applyFont="1" applyFill="1" applyBorder="1" applyAlignment="1">
      <alignment horizontal="right"/>
    </xf>
    <xf numFmtId="49" fontId="4" fillId="2" borderId="1" xfId="0" applyNumberFormat="1" applyFont="1" applyFill="1" applyBorder="1" applyAlignment="1">
      <alignment vertical="center"/>
    </xf>
    <xf numFmtId="0" fontId="10"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80" fontId="6" fillId="2" borderId="1" xfId="0" applyNumberFormat="1" applyFont="1" applyFill="1" applyBorder="1" applyAlignment="1">
      <alignment horizontal="right"/>
    </xf>
    <xf numFmtId="49" fontId="4" fillId="2" borderId="0" xfId="0" applyNumberFormat="1" applyFont="1" applyFill="1" applyAlignment="1">
      <alignment vertical="top"/>
    </xf>
    <xf numFmtId="0" fontId="15" fillId="2" borderId="0" xfId="0" applyFont="1" applyFill="1" applyAlignment="1">
      <alignment vertical="center"/>
    </xf>
    <xf numFmtId="49" fontId="16" fillId="2" borderId="1" xfId="0" applyNumberFormat="1" applyFont="1" applyFill="1" applyBorder="1" applyAlignment="1">
      <alignment horizontal="center" vertical="center"/>
    </xf>
    <xf numFmtId="49" fontId="16" fillId="2" borderId="1" xfId="0" applyNumberFormat="1" applyFont="1" applyFill="1" applyBorder="1" applyAlignment="1">
      <alignment horizontal="center"/>
    </xf>
    <xf numFmtId="49" fontId="17" fillId="2" borderId="1" xfId="0" applyNumberFormat="1" applyFont="1" applyFill="1" applyBorder="1" applyAlignment="1">
      <alignment horizontal="left"/>
    </xf>
    <xf numFmtId="172" fontId="17" fillId="2" borderId="1" xfId="0" applyNumberFormat="1" applyFont="1" applyFill="1" applyBorder="1" applyAlignment="1">
      <alignment horizontal="right"/>
    </xf>
    <xf numFmtId="165" fontId="17" fillId="2" borderId="1" xfId="0" applyNumberFormat="1" applyFont="1" applyFill="1" applyBorder="1" applyAlignment="1">
      <alignment horizontal="right"/>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3" fontId="17" fillId="2" borderId="1" xfId="0" applyNumberFormat="1" applyFont="1" applyFill="1" applyBorder="1" applyAlignment="1">
      <alignment horizontal="right"/>
    </xf>
    <xf numFmtId="173" fontId="17" fillId="2" borderId="1" xfId="0" applyNumberFormat="1" applyFont="1" applyFill="1" applyBorder="1" applyAlignment="1">
      <alignment horizontal="right"/>
    </xf>
    <xf numFmtId="180" fontId="17" fillId="2" borderId="1" xfId="0" applyNumberFormat="1" applyFont="1" applyFill="1" applyBorder="1" applyAlignment="1">
      <alignment horizontal="right"/>
    </xf>
    <xf numFmtId="183" fontId="17" fillId="2" borderId="1" xfId="0" applyNumberFormat="1" applyFont="1" applyFill="1" applyBorder="1" applyAlignment="1">
      <alignment horizontal="right"/>
    </xf>
    <xf numFmtId="49" fontId="14" fillId="2" borderId="1" xfId="0" applyNumberFormat="1" applyFont="1" applyFill="1" applyBorder="1" applyAlignment="1">
      <alignment horizontal="center" vertical="center" wrapText="1"/>
    </xf>
    <xf numFmtId="0" fontId="17" fillId="2" borderId="1" xfId="0" applyFont="1" applyFill="1" applyBorder="1" applyAlignment="1">
      <alignment horizontal="right"/>
    </xf>
    <xf numFmtId="49" fontId="18"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left" wrapText="1"/>
    </xf>
    <xf numFmtId="49" fontId="18" fillId="2" borderId="1" xfId="0" applyNumberFormat="1" applyFont="1" applyFill="1" applyBorder="1" applyAlignment="1">
      <alignment horizontal="center" vertical="center"/>
    </xf>
    <xf numFmtId="49" fontId="20" fillId="2" borderId="1" xfId="0" applyNumberFormat="1" applyFont="1" applyFill="1" applyBorder="1" applyAlignment="1">
      <alignment horizontal="left" vertical="center"/>
    </xf>
    <xf numFmtId="49" fontId="18" fillId="2" borderId="2"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49" fontId="20" fillId="2" borderId="1" xfId="0" applyNumberFormat="1" applyFont="1" applyFill="1" applyBorder="1" applyAlignment="1">
      <alignment horizontal="left" vertical="top"/>
    </xf>
    <xf numFmtId="49" fontId="22" fillId="2" borderId="1" xfId="0" applyNumberFormat="1" applyFont="1" applyFill="1" applyBorder="1" applyAlignment="1">
      <alignment horizontal="center"/>
    </xf>
    <xf numFmtId="165" fontId="20" fillId="2" borderId="1" xfId="0" applyNumberFormat="1" applyFont="1" applyFill="1" applyBorder="1" applyAlignment="1">
      <alignment horizontal="right"/>
    </xf>
    <xf numFmtId="177" fontId="20" fillId="2" borderId="1" xfId="0" applyNumberFormat="1" applyFont="1" applyFill="1" applyBorder="1" applyAlignment="1">
      <alignment horizontal="right"/>
    </xf>
    <xf numFmtId="49" fontId="21" fillId="2" borderId="3" xfId="0" applyNumberFormat="1" applyFont="1" applyFill="1" applyBorder="1" applyAlignment="1">
      <alignment horizontal="left"/>
    </xf>
    <xf numFmtId="173" fontId="20" fillId="2" borderId="1" xfId="0" applyNumberFormat="1" applyFont="1" applyFill="1" applyBorder="1" applyAlignment="1">
      <alignment horizontal="right"/>
    </xf>
    <xf numFmtId="172" fontId="20" fillId="2" borderId="1" xfId="0" applyNumberFormat="1" applyFont="1" applyFill="1" applyBorder="1" applyAlignment="1">
      <alignment horizontal="right"/>
    </xf>
    <xf numFmtId="49" fontId="21" fillId="2" borderId="4" xfId="0" applyNumberFormat="1" applyFont="1" applyFill="1" applyBorder="1" applyAlignment="1">
      <alignment horizontal="left"/>
    </xf>
    <xf numFmtId="49" fontId="4" fillId="3" borderId="1" xfId="0" applyNumberFormat="1" applyFont="1" applyFill="1" applyBorder="1" applyAlignment="1">
      <alignment horizontal="center"/>
    </xf>
    <xf numFmtId="49" fontId="4" fillId="2" borderId="0" xfId="0" applyNumberFormat="1" applyFont="1" applyFill="1" applyAlignment="1">
      <alignment horizontal="left"/>
    </xf>
    <xf numFmtId="0" fontId="0" fillId="0" borderId="0" xfId="0" applyNumberFormat="1" applyFont="1" applyFill="1" applyBorder="1" applyAlignment="1"/>
    <xf numFmtId="49" fontId="4" fillId="3" borderId="5"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3" fillId="3" borderId="0" xfId="0" applyFont="1" applyFill="1" applyAlignment="1">
      <alignment vertical="center"/>
    </xf>
    <xf numFmtId="49" fontId="4" fillId="3" borderId="6" xfId="0" applyNumberFormat="1" applyFont="1" applyFill="1" applyBorder="1" applyAlignment="1">
      <alignment horizontal="center" vertical="center" wrapText="1"/>
    </xf>
    <xf numFmtId="49" fontId="6" fillId="3" borderId="6" xfId="0" applyNumberFormat="1" applyFont="1" applyFill="1" applyBorder="1" applyAlignment="1">
      <alignment horizontal="left" vertical="center" wrapText="1"/>
    </xf>
    <xf numFmtId="184" fontId="23" fillId="0" borderId="1" xfId="0" applyNumberFormat="1" applyFont="1" applyFill="1" applyBorder="1" applyAlignment="1">
      <alignment horizontal="center"/>
    </xf>
    <xf numFmtId="1" fontId="23" fillId="0" borderId="1" xfId="0" applyNumberFormat="1" applyFont="1" applyFill="1" applyBorder="1" applyAlignment="1">
      <alignment horizontal="center"/>
    </xf>
    <xf numFmtId="0" fontId="24" fillId="0" borderId="1" xfId="0" applyFont="1" applyFill="1" applyBorder="1" applyAlignment="1">
      <alignment horizontal="center"/>
    </xf>
    <xf numFmtId="0" fontId="25" fillId="0" borderId="1" xfId="0" applyFont="1" applyBorder="1" applyAlignment="1">
      <alignment horizontal="center"/>
    </xf>
    <xf numFmtId="2" fontId="24" fillId="0" borderId="1" xfId="0" applyNumberFormat="1" applyFont="1" applyFill="1" applyBorder="1" applyAlignment="1">
      <alignment horizontal="center"/>
    </xf>
    <xf numFmtId="0" fontId="27" fillId="0" borderId="0" xfId="0" applyNumberFormat="1" applyFont="1" applyFill="1" applyBorder="1" applyAlignment="1"/>
    <xf numFmtId="49" fontId="26" fillId="0" borderId="6" xfId="0" applyNumberFormat="1" applyFont="1" applyFill="1" applyBorder="1" applyAlignment="1">
      <alignment horizontal="center" vertical="center" wrapText="1"/>
    </xf>
    <xf numFmtId="0" fontId="29" fillId="0" borderId="0" xfId="0" applyFont="1" applyFill="1" applyAlignment="1">
      <alignment vertical="center"/>
    </xf>
    <xf numFmtId="49" fontId="26" fillId="0" borderId="6" xfId="0" applyNumberFormat="1" applyFont="1" applyFill="1" applyBorder="1" applyAlignment="1">
      <alignment horizontal="left" vertical="center"/>
    </xf>
    <xf numFmtId="165" fontId="26" fillId="0" borderId="6" xfId="0" applyNumberFormat="1" applyFont="1" applyFill="1" applyBorder="1" applyAlignment="1">
      <alignment horizontal="right"/>
    </xf>
    <xf numFmtId="0" fontId="26" fillId="0" borderId="6" xfId="0" applyFont="1" applyFill="1" applyBorder="1" applyAlignment="1">
      <alignment horizontal="right"/>
    </xf>
    <xf numFmtId="170" fontId="26" fillId="0" borderId="6" xfId="0" applyNumberFormat="1" applyFont="1" applyFill="1" applyBorder="1" applyAlignment="1">
      <alignment horizontal="right"/>
    </xf>
    <xf numFmtId="165" fontId="26" fillId="3" borderId="6" xfId="0" applyNumberFormat="1" applyFont="1" applyFill="1" applyBorder="1" applyAlignment="1">
      <alignment horizontal="right"/>
    </xf>
    <xf numFmtId="170" fontId="26" fillId="3" borderId="6" xfId="0" applyNumberFormat="1" applyFont="1" applyFill="1" applyBorder="1" applyAlignment="1">
      <alignment horizontal="right"/>
    </xf>
    <xf numFmtId="0" fontId="30" fillId="0" borderId="0" xfId="0" applyFont="1" applyFill="1" applyAlignment="1">
      <alignment vertical="center"/>
    </xf>
    <xf numFmtId="165" fontId="26" fillId="0" borderId="0" xfId="0" applyNumberFormat="1" applyFont="1" applyFill="1" applyAlignment="1">
      <alignment vertical="center"/>
    </xf>
    <xf numFmtId="0" fontId="26" fillId="0" borderId="0" xfId="0" applyFont="1" applyFill="1" applyAlignment="1">
      <alignment vertical="center"/>
    </xf>
    <xf numFmtId="185" fontId="31" fillId="0" borderId="6" xfId="0" applyNumberFormat="1" applyFont="1" applyFill="1" applyBorder="1" applyAlignment="1">
      <alignment horizontal="left" vertical="center"/>
    </xf>
    <xf numFmtId="165" fontId="31" fillId="0" borderId="6" xfId="0" applyNumberFormat="1" applyFont="1" applyFill="1" applyBorder="1" applyAlignment="1">
      <alignment horizontal="right"/>
    </xf>
    <xf numFmtId="0" fontId="31" fillId="0" borderId="6" xfId="0" applyFont="1" applyFill="1" applyBorder="1" applyAlignment="1">
      <alignment horizontal="right"/>
    </xf>
    <xf numFmtId="170" fontId="31" fillId="0" borderId="6" xfId="0" applyNumberFormat="1" applyFont="1" applyFill="1" applyBorder="1" applyAlignment="1">
      <alignment horizontal="right"/>
    </xf>
    <xf numFmtId="165" fontId="31" fillId="3" borderId="6" xfId="0" applyNumberFormat="1" applyFont="1" applyFill="1" applyBorder="1" applyAlignment="1">
      <alignment horizontal="right"/>
    </xf>
    <xf numFmtId="185" fontId="29" fillId="3" borderId="0" xfId="0" applyNumberFormat="1" applyFont="1" applyFill="1" applyBorder="1" applyAlignment="1">
      <alignment horizontal="left" vertical="center"/>
    </xf>
    <xf numFmtId="0" fontId="31" fillId="3" borderId="0" xfId="0" applyFont="1" applyFill="1" applyBorder="1" applyAlignment="1">
      <alignment horizontal="right"/>
    </xf>
    <xf numFmtId="170" fontId="31" fillId="3" borderId="0" xfId="0" applyNumberFormat="1" applyFont="1" applyFill="1" applyBorder="1" applyAlignment="1">
      <alignment horizontal="right"/>
    </xf>
    <xf numFmtId="0" fontId="31" fillId="3" borderId="0" xfId="0" applyFont="1" applyFill="1" applyAlignment="1">
      <alignment vertical="center"/>
    </xf>
    <xf numFmtId="0" fontId="33" fillId="3" borderId="0" xfId="0" applyFont="1" applyFill="1" applyAlignment="1">
      <alignment vertical="center"/>
    </xf>
    <xf numFmtId="170" fontId="27" fillId="0" borderId="0" xfId="0" applyNumberFormat="1" applyFont="1" applyFill="1" applyBorder="1" applyAlignment="1"/>
    <xf numFmtId="49" fontId="26" fillId="3" borderId="6" xfId="0" applyNumberFormat="1" applyFont="1" applyFill="1" applyBorder="1" applyAlignment="1">
      <alignment horizontal="center" vertical="center"/>
    </xf>
    <xf numFmtId="49" fontId="26" fillId="3" borderId="6" xfId="0" applyNumberFormat="1" applyFont="1" applyFill="1" applyBorder="1" applyAlignment="1">
      <alignment horizontal="center" vertical="center" wrapText="1"/>
    </xf>
    <xf numFmtId="49" fontId="10" fillId="3" borderId="6" xfId="0" applyNumberFormat="1" applyFont="1" applyFill="1" applyBorder="1" applyAlignment="1">
      <alignment horizontal="center" vertical="center" wrapText="1"/>
    </xf>
    <xf numFmtId="49" fontId="26" fillId="3" borderId="6" xfId="0" applyNumberFormat="1" applyFont="1" applyFill="1" applyBorder="1" applyAlignment="1">
      <alignment horizontal="left" vertical="center"/>
    </xf>
    <xf numFmtId="165" fontId="26" fillId="3" borderId="6" xfId="0" applyNumberFormat="1" applyFont="1" applyFill="1" applyBorder="1" applyAlignment="1">
      <alignment horizontal="right" vertical="center"/>
    </xf>
    <xf numFmtId="170" fontId="26" fillId="3" borderId="6" xfId="0" applyNumberFormat="1" applyFont="1" applyFill="1" applyBorder="1" applyAlignment="1">
      <alignment horizontal="right" vertical="center"/>
    </xf>
    <xf numFmtId="185" fontId="31" fillId="0" borderId="1" xfId="0" applyNumberFormat="1" applyFont="1" applyFill="1" applyBorder="1" applyAlignment="1">
      <alignment horizontal="left" vertical="center"/>
    </xf>
    <xf numFmtId="165" fontId="31" fillId="3" borderId="6" xfId="0" applyNumberFormat="1" applyFont="1" applyFill="1" applyBorder="1" applyAlignment="1">
      <alignment horizontal="right" vertical="center"/>
    </xf>
    <xf numFmtId="170" fontId="31" fillId="3" borderId="6" xfId="0" applyNumberFormat="1" applyFont="1" applyFill="1" applyBorder="1" applyAlignment="1">
      <alignment horizontal="right" vertical="center"/>
    </xf>
    <xf numFmtId="49" fontId="32" fillId="3" borderId="0" xfId="0" applyNumberFormat="1" applyFont="1" applyFill="1" applyAlignment="1">
      <alignment wrapText="1"/>
    </xf>
    <xf numFmtId="0" fontId="45" fillId="0" borderId="6" xfId="0" applyNumberFormat="1" applyFont="1" applyFill="1" applyBorder="1" applyAlignment="1">
      <alignment vertical="center" wrapText="1"/>
    </xf>
    <xf numFmtId="0" fontId="45" fillId="0" borderId="6" xfId="0" applyNumberFormat="1" applyFont="1" applyFill="1" applyBorder="1" applyAlignment="1">
      <alignment horizontal="right" vertical="center" wrapText="1"/>
    </xf>
    <xf numFmtId="186" fontId="45" fillId="0" borderId="6" xfId="1" applyNumberFormat="1" applyFont="1" applyFill="1" applyBorder="1" applyAlignment="1">
      <alignment horizontal="right" vertical="center" wrapText="1"/>
    </xf>
    <xf numFmtId="1" fontId="45" fillId="0" borderId="6" xfId="0" applyNumberFormat="1" applyFont="1" applyFill="1" applyBorder="1" applyAlignment="1">
      <alignment horizontal="right" vertical="center" wrapText="1"/>
    </xf>
    <xf numFmtId="49" fontId="26" fillId="3" borderId="6" xfId="0" applyNumberFormat="1" applyFont="1" applyFill="1" applyBorder="1" applyAlignment="1">
      <alignment horizontal="left"/>
    </xf>
    <xf numFmtId="0" fontId="46" fillId="0" borderId="6" xfId="0" applyNumberFormat="1" applyFont="1" applyFill="1" applyBorder="1" applyAlignment="1">
      <alignment horizontal="right" vertical="center" wrapText="1"/>
    </xf>
    <xf numFmtId="1" fontId="46" fillId="0" borderId="6" xfId="0" applyNumberFormat="1" applyFont="1" applyFill="1" applyBorder="1" applyAlignment="1">
      <alignment horizontal="right" vertical="center" wrapText="1"/>
    </xf>
    <xf numFmtId="0" fontId="26" fillId="3" borderId="0" xfId="0" applyFont="1" applyFill="1" applyAlignment="1">
      <alignment vertical="center"/>
    </xf>
    <xf numFmtId="49" fontId="26" fillId="3" borderId="0" xfId="0" applyNumberFormat="1" applyFont="1" applyFill="1" applyBorder="1" applyAlignment="1">
      <alignment horizontal="left"/>
    </xf>
    <xf numFmtId="165" fontId="26" fillId="3" borderId="0" xfId="0" applyNumberFormat="1" applyFont="1" applyFill="1" applyBorder="1" applyAlignment="1">
      <alignment horizontal="right"/>
    </xf>
    <xf numFmtId="49" fontId="32" fillId="3" borderId="0" xfId="0" applyNumberFormat="1" applyFont="1" applyFill="1" applyAlignment="1"/>
    <xf numFmtId="0" fontId="29" fillId="3" borderId="0" xfId="0" applyFont="1" applyFill="1" applyAlignment="1">
      <alignment vertical="center"/>
    </xf>
    <xf numFmtId="49" fontId="26"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26" fillId="3" borderId="1" xfId="0" applyNumberFormat="1" applyFont="1" applyFill="1" applyBorder="1" applyAlignment="1">
      <alignment horizontal="left" vertical="center"/>
    </xf>
    <xf numFmtId="1" fontId="26" fillId="3" borderId="1" xfId="0" applyNumberFormat="1" applyFont="1" applyFill="1" applyBorder="1" applyAlignment="1">
      <alignment horizontal="right"/>
    </xf>
    <xf numFmtId="165" fontId="26" fillId="3" borderId="1" xfId="0" applyNumberFormat="1" applyFont="1" applyFill="1" applyBorder="1" applyAlignment="1">
      <alignment horizontal="right"/>
    </xf>
    <xf numFmtId="0" fontId="26" fillId="3" borderId="1" xfId="0" applyFont="1" applyFill="1" applyBorder="1" applyAlignment="1">
      <alignment horizontal="right"/>
    </xf>
    <xf numFmtId="0" fontId="30" fillId="3" borderId="0" xfId="0" applyFont="1" applyFill="1" applyAlignment="1">
      <alignment vertical="center"/>
    </xf>
    <xf numFmtId="1" fontId="31" fillId="3" borderId="1" xfId="0" applyNumberFormat="1" applyFont="1" applyFill="1" applyBorder="1" applyAlignment="1">
      <alignment horizontal="right"/>
    </xf>
    <xf numFmtId="165" fontId="31" fillId="3" borderId="1" xfId="0" applyNumberFormat="1" applyFont="1" applyFill="1" applyBorder="1" applyAlignment="1">
      <alignment horizontal="right"/>
    </xf>
    <xf numFmtId="165" fontId="27" fillId="0" borderId="0" xfId="0" applyNumberFormat="1" applyFont="1" applyFill="1" applyBorder="1" applyAlignment="1"/>
    <xf numFmtId="3" fontId="26" fillId="3" borderId="1" xfId="0" applyNumberFormat="1" applyFont="1" applyFill="1" applyBorder="1" applyAlignment="1">
      <alignment horizontal="right" vertical="center"/>
    </xf>
    <xf numFmtId="3" fontId="31" fillId="3" borderId="1" xfId="0" applyNumberFormat="1" applyFont="1" applyFill="1" applyBorder="1" applyAlignment="1">
      <alignment horizontal="right" vertical="center"/>
    </xf>
    <xf numFmtId="0" fontId="46" fillId="0" borderId="0" xfId="0" applyNumberFormat="1" applyFont="1" applyFill="1" applyBorder="1" applyAlignment="1">
      <alignment vertical="center"/>
    </xf>
    <xf numFmtId="0" fontId="47" fillId="0" borderId="0" xfId="0" applyNumberFormat="1" applyFont="1" applyFill="1"/>
    <xf numFmtId="0" fontId="48" fillId="0" borderId="6" xfId="0" applyNumberFormat="1" applyFont="1" applyFill="1" applyBorder="1" applyAlignment="1">
      <alignment horizontal="center" vertical="center"/>
    </xf>
    <xf numFmtId="0" fontId="48" fillId="0" borderId="6" xfId="0" applyNumberFormat="1"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7" fillId="0" borderId="6" xfId="0" applyNumberFormat="1" applyFont="1" applyFill="1" applyBorder="1"/>
    <xf numFmtId="1" fontId="47" fillId="0" borderId="0" xfId="0" applyNumberFormat="1" applyFont="1" applyFill="1"/>
    <xf numFmtId="0" fontId="47" fillId="5" borderId="6" xfId="0" applyNumberFormat="1" applyFont="1" applyFill="1" applyBorder="1"/>
    <xf numFmtId="0" fontId="47" fillId="5" borderId="8" xfId="0" applyNumberFormat="1" applyFont="1" applyFill="1" applyBorder="1"/>
    <xf numFmtId="0" fontId="49" fillId="0" borderId="9" xfId="0" applyNumberFormat="1" applyFont="1" applyFill="1" applyBorder="1"/>
    <xf numFmtId="0" fontId="49" fillId="0" borderId="0" xfId="0" applyNumberFormat="1" applyFont="1" applyFill="1"/>
    <xf numFmtId="0" fontId="48" fillId="0" borderId="0" xfId="0" applyNumberFormat="1" applyFont="1" applyFill="1"/>
    <xf numFmtId="0" fontId="50" fillId="0" borderId="0" xfId="0" applyNumberFormat="1" applyFont="1"/>
    <xf numFmtId="0" fontId="47" fillId="0" borderId="0" xfId="0" applyNumberFormat="1" applyFont="1"/>
    <xf numFmtId="187" fontId="35" fillId="4" borderId="10" xfId="9" applyNumberFormat="1" applyFont="1" applyFill="1" applyBorder="1" applyAlignment="1">
      <alignment horizontal="center" vertical="center" wrapText="1"/>
    </xf>
    <xf numFmtId="187" fontId="35" fillId="4" borderId="6" xfId="6" applyNumberFormat="1" applyFont="1" applyFill="1" applyBorder="1" applyAlignment="1">
      <alignment horizontal="center" vertical="top" wrapText="1"/>
    </xf>
    <xf numFmtId="187" fontId="35" fillId="4" borderId="7" xfId="6" applyNumberFormat="1" applyFont="1" applyFill="1" applyBorder="1" applyAlignment="1">
      <alignment horizontal="center" vertical="top" wrapText="1"/>
    </xf>
    <xf numFmtId="185" fontId="35" fillId="3" borderId="6" xfId="0" applyNumberFormat="1" applyFont="1" applyFill="1" applyBorder="1" applyAlignment="1">
      <alignment horizontal="left"/>
    </xf>
    <xf numFmtId="3" fontId="35" fillId="0" borderId="11" xfId="10" applyNumberFormat="1" applyFont="1" applyFill="1" applyBorder="1" applyAlignment="1">
      <alignment horizontal="right" wrapText="1"/>
    </xf>
    <xf numFmtId="10" fontId="48" fillId="0" borderId="0" xfId="11" applyNumberFormat="1" applyFont="1"/>
    <xf numFmtId="188" fontId="48" fillId="0" borderId="0" xfId="0" applyNumberFormat="1" applyFont="1"/>
    <xf numFmtId="0" fontId="48" fillId="0" borderId="0" xfId="0" applyNumberFormat="1" applyFont="1"/>
    <xf numFmtId="185" fontId="35" fillId="3" borderId="6" xfId="0" applyNumberFormat="1" applyFont="1" applyFill="1" applyBorder="1" applyAlignment="1">
      <alignment horizontal="left" vertical="top" wrapText="1"/>
    </xf>
    <xf numFmtId="3" fontId="35" fillId="0" borderId="6" xfId="10" applyNumberFormat="1" applyFont="1" applyFill="1" applyBorder="1" applyAlignment="1">
      <alignment horizontal="right" wrapText="1"/>
    </xf>
    <xf numFmtId="0" fontId="48" fillId="0" borderId="6" xfId="0" applyNumberFormat="1" applyFont="1" applyBorder="1"/>
    <xf numFmtId="3" fontId="48" fillId="0" borderId="0" xfId="0" applyNumberFormat="1" applyFont="1"/>
    <xf numFmtId="185" fontId="34" fillId="3" borderId="6" xfId="0" applyNumberFormat="1" applyFont="1" applyFill="1" applyBorder="1" applyAlignment="1">
      <alignment horizontal="left"/>
    </xf>
    <xf numFmtId="3" fontId="34" fillId="0" borderId="6" xfId="10" applyNumberFormat="1" applyFont="1" applyFill="1" applyBorder="1" applyAlignment="1">
      <alignment horizontal="right" wrapText="1"/>
    </xf>
    <xf numFmtId="3" fontId="47" fillId="0" borderId="0" xfId="0" applyNumberFormat="1" applyFont="1"/>
    <xf numFmtId="0" fontId="51" fillId="0" borderId="0" xfId="0" applyFont="1"/>
    <xf numFmtId="3" fontId="34" fillId="0" borderId="0" xfId="10" applyNumberFormat="1" applyFont="1" applyFill="1" applyBorder="1" applyAlignment="1">
      <alignment horizontal="right" wrapText="1"/>
    </xf>
    <xf numFmtId="0" fontId="49" fillId="0" borderId="0" xfId="0" applyNumberFormat="1" applyFont="1"/>
    <xf numFmtId="0" fontId="52" fillId="0" borderId="0" xfId="0" applyNumberFormat="1" applyFont="1"/>
    <xf numFmtId="3" fontId="36" fillId="0" borderId="0" xfId="10" applyNumberFormat="1" applyFont="1" applyFill="1" applyBorder="1" applyAlignment="1">
      <alignment horizontal="right" wrapText="1"/>
    </xf>
    <xf numFmtId="0" fontId="47" fillId="0" borderId="0" xfId="0" applyNumberFormat="1" applyFont="1" applyAlignment="1">
      <alignment horizontal="center"/>
    </xf>
    <xf numFmtId="0" fontId="48" fillId="6" borderId="6" xfId="0" applyNumberFormat="1" applyFont="1" applyFill="1" applyBorder="1" applyAlignment="1">
      <alignment vertical="center" wrapText="1"/>
    </xf>
    <xf numFmtId="0" fontId="48" fillId="6" borderId="12" xfId="0" applyNumberFormat="1" applyFont="1" applyFill="1" applyBorder="1" applyAlignment="1">
      <alignment vertical="center" wrapText="1"/>
    </xf>
    <xf numFmtId="0" fontId="48" fillId="6" borderId="6" xfId="0" applyNumberFormat="1" applyFont="1" applyFill="1" applyBorder="1" applyAlignment="1">
      <alignment horizontal="center" vertical="center" wrapText="1"/>
    </xf>
    <xf numFmtId="185" fontId="35" fillId="0" borderId="6" xfId="0" applyNumberFormat="1" applyFont="1" applyFill="1" applyBorder="1" applyAlignment="1">
      <alignment horizontal="left"/>
    </xf>
    <xf numFmtId="190" fontId="35" fillId="0" borderId="6" xfId="3" applyNumberFormat="1" applyFont="1" applyFill="1" applyBorder="1" applyAlignment="1">
      <alignment horizontal="right" vertical="top"/>
    </xf>
    <xf numFmtId="185" fontId="34" fillId="0" borderId="6" xfId="0" applyNumberFormat="1" applyFont="1" applyFill="1" applyBorder="1" applyAlignment="1">
      <alignment horizontal="left"/>
    </xf>
    <xf numFmtId="190" fontId="34" fillId="5" borderId="6" xfId="3" applyNumberFormat="1" applyFont="1" applyFill="1" applyBorder="1" applyAlignment="1">
      <alignment horizontal="right" vertical="top"/>
    </xf>
    <xf numFmtId="186" fontId="34" fillId="5" borderId="6" xfId="1" applyNumberFormat="1" applyFont="1" applyFill="1" applyBorder="1" applyAlignment="1">
      <alignment horizontal="right" vertical="top"/>
    </xf>
    <xf numFmtId="185" fontId="34" fillId="3" borderId="0" xfId="0" applyNumberFormat="1" applyFont="1" applyFill="1" applyBorder="1" applyAlignment="1">
      <alignment horizontal="left"/>
    </xf>
    <xf numFmtId="190" fontId="34" fillId="5" borderId="0" xfId="3" applyNumberFormat="1" applyFont="1" applyFill="1" applyBorder="1" applyAlignment="1">
      <alignment horizontal="right" vertical="top"/>
    </xf>
    <xf numFmtId="186" fontId="34" fillId="5" borderId="0" xfId="1" applyNumberFormat="1" applyFont="1" applyFill="1" applyBorder="1" applyAlignment="1">
      <alignment horizontal="right" vertical="top"/>
    </xf>
    <xf numFmtId="0" fontId="48" fillId="0" borderId="0" xfId="0" applyNumberFormat="1" applyFont="1" applyBorder="1"/>
    <xf numFmtId="185" fontId="34" fillId="0" borderId="0" xfId="0" applyNumberFormat="1" applyFont="1" applyFill="1" applyBorder="1" applyAlignment="1">
      <alignment horizontal="left"/>
    </xf>
    <xf numFmtId="190" fontId="35" fillId="0" borderId="0" xfId="3" applyNumberFormat="1" applyFont="1" applyFill="1" applyBorder="1" applyAlignment="1">
      <alignment horizontal="right" vertical="top"/>
    </xf>
    <xf numFmtId="0" fontId="35" fillId="6" borderId="6" xfId="5" applyFont="1" applyFill="1" applyBorder="1" applyAlignment="1">
      <alignment horizontal="center" vertical="center" wrapText="1"/>
    </xf>
    <xf numFmtId="190" fontId="35" fillId="5" borderId="6" xfId="3" applyNumberFormat="1" applyFont="1" applyFill="1" applyBorder="1" applyAlignment="1">
      <alignment horizontal="right" vertical="top"/>
    </xf>
    <xf numFmtId="190" fontId="47" fillId="0" borderId="0" xfId="0" applyNumberFormat="1" applyFont="1"/>
    <xf numFmtId="2" fontId="47" fillId="0" borderId="0" xfId="0" applyNumberFormat="1" applyFont="1"/>
    <xf numFmtId="191" fontId="47" fillId="0" borderId="0" xfId="0" applyNumberFormat="1" applyFont="1"/>
    <xf numFmtId="186" fontId="47" fillId="0" borderId="0" xfId="1" applyNumberFormat="1" applyFont="1"/>
    <xf numFmtId="1" fontId="47" fillId="0" borderId="0" xfId="0" applyNumberFormat="1" applyFont="1"/>
    <xf numFmtId="186" fontId="47" fillId="0" borderId="0" xfId="0" applyNumberFormat="1" applyFont="1"/>
    <xf numFmtId="186" fontId="53" fillId="0" borderId="0" xfId="0" applyNumberFormat="1" applyFont="1"/>
    <xf numFmtId="192" fontId="53" fillId="0" borderId="0" xfId="0" applyNumberFormat="1" applyFont="1"/>
    <xf numFmtId="0" fontId="47" fillId="0" borderId="0" xfId="0" quotePrefix="1" applyNumberFormat="1" applyFont="1"/>
    <xf numFmtId="0" fontId="48" fillId="6" borderId="12" xfId="0" applyNumberFormat="1" applyFont="1" applyFill="1" applyBorder="1" applyAlignment="1">
      <alignment horizontal="center" vertical="center" wrapText="1"/>
    </xf>
    <xf numFmtId="0" fontId="35" fillId="6" borderId="13" xfId="5" applyFont="1" applyFill="1" applyBorder="1" applyAlignment="1">
      <alignment horizontal="center" vertical="center" wrapText="1"/>
    </xf>
    <xf numFmtId="0" fontId="48" fillId="0" borderId="6" xfId="0" applyNumberFormat="1" applyFont="1" applyBorder="1" applyAlignment="1">
      <alignment vertical="center" wrapText="1"/>
    </xf>
    <xf numFmtId="186" fontId="35" fillId="5" borderId="6" xfId="1" applyNumberFormat="1" applyFont="1" applyFill="1" applyBorder="1" applyAlignment="1">
      <alignment horizontal="right" vertical="top"/>
    </xf>
    <xf numFmtId="190" fontId="35" fillId="0" borderId="6" xfId="3" applyNumberFormat="1" applyFont="1" applyFill="1" applyBorder="1" applyAlignment="1">
      <alignment horizontal="right"/>
    </xf>
    <xf numFmtId="193" fontId="35" fillId="0" borderId="6" xfId="3" applyNumberFormat="1" applyFont="1" applyFill="1" applyBorder="1" applyAlignment="1">
      <alignment horizontal="right"/>
    </xf>
    <xf numFmtId="194" fontId="35" fillId="0" borderId="6" xfId="3" applyNumberFormat="1" applyFont="1" applyFill="1" applyBorder="1" applyAlignment="1">
      <alignment horizontal="right" vertical="top"/>
    </xf>
    <xf numFmtId="191" fontId="35" fillId="0" borderId="6" xfId="3" applyNumberFormat="1" applyFont="1" applyFill="1" applyBorder="1" applyAlignment="1">
      <alignment horizontal="right" vertical="top"/>
    </xf>
    <xf numFmtId="189" fontId="35" fillId="0" borderId="6" xfId="3" applyNumberFormat="1" applyFont="1" applyFill="1" applyBorder="1" applyAlignment="1">
      <alignment horizontal="right" vertical="top"/>
    </xf>
    <xf numFmtId="195" fontId="35" fillId="0" borderId="6" xfId="3" applyNumberFormat="1" applyFont="1" applyFill="1" applyBorder="1" applyAlignment="1">
      <alignment horizontal="right" vertical="top"/>
    </xf>
    <xf numFmtId="39" fontId="35" fillId="0" borderId="6" xfId="3" applyNumberFormat="1" applyFont="1" applyFill="1" applyBorder="1" applyAlignment="1">
      <alignment horizontal="right" vertical="top"/>
    </xf>
    <xf numFmtId="190" fontId="34" fillId="0" borderId="6" xfId="3" applyNumberFormat="1" applyFont="1" applyFill="1" applyBorder="1" applyAlignment="1">
      <alignment horizontal="right" vertical="top"/>
    </xf>
    <xf numFmtId="189" fontId="54" fillId="0" borderId="6" xfId="1" applyNumberFormat="1" applyFont="1" applyFill="1" applyBorder="1" applyAlignment="1">
      <alignment vertical="center"/>
    </xf>
    <xf numFmtId="189" fontId="34" fillId="0" borderId="6" xfId="3" applyNumberFormat="1" applyFont="1" applyFill="1" applyBorder="1" applyAlignment="1">
      <alignment horizontal="right" vertical="top"/>
    </xf>
    <xf numFmtId="195" fontId="54" fillId="0" borderId="6" xfId="1" applyNumberFormat="1" applyFont="1" applyFill="1" applyBorder="1" applyAlignment="1">
      <alignment vertical="center"/>
    </xf>
    <xf numFmtId="39" fontId="54" fillId="0" borderId="6" xfId="1" applyNumberFormat="1" applyFont="1" applyFill="1" applyBorder="1" applyAlignment="1">
      <alignment horizontal="right" vertical="center"/>
    </xf>
    <xf numFmtId="0" fontId="55" fillId="0" borderId="0" xfId="0" applyNumberFormat="1" applyFont="1"/>
    <xf numFmtId="0" fontId="48" fillId="0" borderId="0" xfId="0" applyNumberFormat="1" applyFont="1" applyBorder="1" applyAlignment="1">
      <alignment vertical="center" wrapText="1"/>
    </xf>
    <xf numFmtId="196" fontId="48" fillId="0" borderId="0" xfId="0" applyNumberFormat="1" applyFont="1"/>
    <xf numFmtId="197" fontId="47" fillId="0" borderId="0" xfId="0" applyNumberFormat="1" applyFont="1"/>
    <xf numFmtId="0" fontId="49" fillId="0" borderId="0" xfId="0" applyFont="1"/>
    <xf numFmtId="194" fontId="47" fillId="0" borderId="0" xfId="0" applyNumberFormat="1" applyFont="1"/>
    <xf numFmtId="166" fontId="47" fillId="0" borderId="0" xfId="0" applyNumberFormat="1" applyFont="1"/>
    <xf numFmtId="0" fontId="46" fillId="0" borderId="12" xfId="0" applyNumberFormat="1" applyFont="1" applyFill="1" applyBorder="1" applyAlignment="1">
      <alignment vertical="center"/>
    </xf>
    <xf numFmtId="0" fontId="46" fillId="0" borderId="14" xfId="0" applyNumberFormat="1" applyFont="1" applyFill="1" applyBorder="1" applyAlignment="1">
      <alignment vertical="center"/>
    </xf>
    <xf numFmtId="194" fontId="34" fillId="5" borderId="6" xfId="3" applyNumberFormat="1" applyFont="1" applyFill="1" applyBorder="1" applyAlignment="1">
      <alignment horizontal="right" vertical="top"/>
    </xf>
    <xf numFmtId="17" fontId="34" fillId="0" borderId="0" xfId="5" applyNumberFormat="1" applyFont="1" applyBorder="1" applyAlignment="1">
      <alignment horizontal="left"/>
    </xf>
    <xf numFmtId="2" fontId="0" fillId="0" borderId="0" xfId="0" applyNumberFormat="1"/>
    <xf numFmtId="3" fontId="55" fillId="0" borderId="0" xfId="0" applyNumberFormat="1" applyFont="1" applyBorder="1" applyAlignment="1">
      <alignment vertical="center" wrapText="1"/>
    </xf>
    <xf numFmtId="17" fontId="35" fillId="0" borderId="0" xfId="5" applyNumberFormat="1" applyFont="1" applyBorder="1" applyAlignment="1">
      <alignment horizontal="left"/>
    </xf>
    <xf numFmtId="198" fontId="35" fillId="5" borderId="6" xfId="3" applyNumberFormat="1" applyFont="1" applyFill="1" applyBorder="1" applyAlignment="1">
      <alignment horizontal="right" vertical="top"/>
    </xf>
    <xf numFmtId="196" fontId="35" fillId="5" borderId="6" xfId="3" applyNumberFormat="1" applyFont="1" applyFill="1" applyBorder="1" applyAlignment="1">
      <alignment horizontal="right" vertical="top"/>
    </xf>
    <xf numFmtId="196" fontId="35" fillId="0" borderId="6" xfId="3" applyNumberFormat="1" applyFont="1" applyFill="1" applyBorder="1" applyAlignment="1">
      <alignment horizontal="right" vertical="top"/>
    </xf>
    <xf numFmtId="191" fontId="35" fillId="5" borderId="6" xfId="3" applyNumberFormat="1" applyFont="1" applyFill="1" applyBorder="1" applyAlignment="1">
      <alignment horizontal="right" vertical="top"/>
    </xf>
    <xf numFmtId="199" fontId="34" fillId="5" borderId="6" xfId="3" applyNumberFormat="1" applyFont="1" applyFill="1" applyBorder="1" applyAlignment="1">
      <alignment horizontal="right" vertical="top"/>
    </xf>
    <xf numFmtId="196" fontId="34" fillId="5" borderId="6" xfId="3" applyNumberFormat="1" applyFont="1" applyFill="1" applyBorder="1" applyAlignment="1">
      <alignment horizontal="right" vertical="top"/>
    </xf>
    <xf numFmtId="194" fontId="34" fillId="0" borderId="6" xfId="3" applyNumberFormat="1" applyFont="1" applyFill="1" applyBorder="1" applyAlignment="1">
      <alignment horizontal="right" vertical="top"/>
    </xf>
    <xf numFmtId="189" fontId="34" fillId="5" borderId="0" xfId="3" applyNumberFormat="1" applyFont="1" applyFill="1" applyBorder="1" applyAlignment="1">
      <alignment horizontal="right" vertical="top"/>
    </xf>
    <xf numFmtId="190" fontId="35" fillId="5" borderId="0" xfId="3" applyNumberFormat="1" applyFont="1" applyFill="1" applyBorder="1" applyAlignment="1">
      <alignment horizontal="right" vertical="top"/>
    </xf>
    <xf numFmtId="9" fontId="47" fillId="0" borderId="0" xfId="11" applyFont="1"/>
    <xf numFmtId="197" fontId="0" fillId="0" borderId="0" xfId="0" applyNumberFormat="1"/>
    <xf numFmtId="0" fontId="46" fillId="5" borderId="0" xfId="0" applyNumberFormat="1" applyFont="1" applyFill="1" applyBorder="1" applyAlignment="1">
      <alignment horizontal="left" vertical="center"/>
    </xf>
    <xf numFmtId="200" fontId="35" fillId="5" borderId="6" xfId="3" applyNumberFormat="1" applyFont="1" applyFill="1" applyBorder="1" applyAlignment="1">
      <alignment horizontal="right" vertical="top"/>
    </xf>
    <xf numFmtId="198" fontId="34" fillId="5" borderId="6" xfId="3" applyNumberFormat="1" applyFont="1" applyFill="1" applyBorder="1" applyAlignment="1">
      <alignment horizontal="right" vertical="top"/>
    </xf>
    <xf numFmtId="195" fontId="34" fillId="5" borderId="6" xfId="3" applyNumberFormat="1" applyFont="1" applyFill="1" applyBorder="1" applyAlignment="1">
      <alignment horizontal="right" vertical="top"/>
    </xf>
    <xf numFmtId="191" fontId="34" fillId="5" borderId="6" xfId="3" applyNumberFormat="1" applyFont="1" applyFill="1" applyBorder="1" applyAlignment="1">
      <alignment horizontal="right" vertical="top"/>
    </xf>
    <xf numFmtId="166" fontId="0" fillId="0" borderId="0" xfId="0" applyNumberFormat="1"/>
    <xf numFmtId="0" fontId="50" fillId="0" borderId="0" xfId="0" applyNumberFormat="1" applyFont="1" applyFill="1" applyAlignment="1">
      <alignment horizontal="left"/>
    </xf>
    <xf numFmtId="0" fontId="50" fillId="0" borderId="0" xfId="0" applyNumberFormat="1" applyFont="1" applyAlignment="1">
      <alignment horizontal="left"/>
    </xf>
    <xf numFmtId="0" fontId="56" fillId="6" borderId="6" xfId="0" applyNumberFormat="1" applyFont="1" applyFill="1" applyBorder="1" applyAlignment="1">
      <alignment horizontal="center" vertical="center"/>
    </xf>
    <xf numFmtId="1" fontId="48" fillId="0" borderId="6" xfId="0" applyNumberFormat="1" applyFont="1" applyFill="1" applyBorder="1"/>
    <xf numFmtId="1" fontId="35" fillId="5" borderId="6" xfId="3" applyNumberFormat="1" applyFont="1" applyFill="1" applyBorder="1" applyAlignment="1">
      <alignment horizontal="right" vertical="top"/>
    </xf>
    <xf numFmtId="166" fontId="35" fillId="5" borderId="6" xfId="3" applyNumberFormat="1" applyFont="1" applyFill="1" applyBorder="1" applyAlignment="1">
      <alignment horizontal="right" vertical="top"/>
    </xf>
    <xf numFmtId="1" fontId="35" fillId="0" borderId="6" xfId="3" applyNumberFormat="1" applyFont="1" applyFill="1" applyBorder="1" applyAlignment="1">
      <alignment horizontal="right" vertical="top"/>
    </xf>
    <xf numFmtId="185" fontId="34" fillId="0" borderId="6" xfId="7" applyNumberFormat="1" applyFont="1" applyFill="1" applyBorder="1" applyAlignment="1">
      <alignment horizontal="left"/>
    </xf>
    <xf numFmtId="1" fontId="47" fillId="5" borderId="6" xfId="0" applyNumberFormat="1" applyFont="1" applyFill="1" applyBorder="1"/>
    <xf numFmtId="1" fontId="34" fillId="5" borderId="6" xfId="3" applyNumberFormat="1" applyFont="1" applyFill="1" applyBorder="1" applyAlignment="1">
      <alignment horizontal="right" vertical="top"/>
    </xf>
    <xf numFmtId="166" fontId="34" fillId="5" borderId="6" xfId="3" applyNumberFormat="1" applyFont="1" applyFill="1" applyBorder="1" applyAlignment="1">
      <alignment horizontal="right" vertical="top"/>
    </xf>
    <xf numFmtId="1" fontId="47" fillId="0" borderId="6" xfId="0" applyNumberFormat="1" applyFont="1" applyFill="1" applyBorder="1"/>
    <xf numFmtId="1" fontId="34" fillId="0" borderId="6" xfId="3" applyNumberFormat="1" applyFont="1" applyFill="1" applyBorder="1" applyAlignment="1">
      <alignment horizontal="right" vertical="top"/>
    </xf>
    <xf numFmtId="166" fontId="47" fillId="0" borderId="0" xfId="0" applyNumberFormat="1" applyFont="1" applyBorder="1"/>
    <xf numFmtId="0" fontId="57" fillId="0" borderId="0" xfId="0" applyFont="1"/>
    <xf numFmtId="0" fontId="56" fillId="6" borderId="6"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57" fillId="0" borderId="0" xfId="0" applyFont="1" applyAlignment="1">
      <alignment horizontal="right"/>
    </xf>
    <xf numFmtId="186" fontId="34" fillId="0" borderId="6" xfId="0" applyNumberFormat="1" applyFont="1" applyFill="1" applyBorder="1" applyAlignment="1">
      <alignment horizontal="center" vertical="center" wrapText="1"/>
    </xf>
    <xf numFmtId="186" fontId="34" fillId="0" borderId="6" xfId="0" applyNumberFormat="1" applyFont="1" applyFill="1" applyBorder="1" applyAlignment="1">
      <alignment horizontal="left" vertical="top" wrapText="1"/>
    </xf>
    <xf numFmtId="201" fontId="47" fillId="0" borderId="6" xfId="1" applyNumberFormat="1" applyFont="1" applyFill="1" applyBorder="1" applyAlignment="1">
      <alignment horizontal="right"/>
    </xf>
    <xf numFmtId="186" fontId="47" fillId="0" borderId="6" xfId="1" applyNumberFormat="1" applyFont="1" applyFill="1" applyBorder="1" applyAlignment="1">
      <alignment horizontal="right"/>
    </xf>
    <xf numFmtId="201" fontId="34" fillId="0" borderId="6" xfId="1" applyNumberFormat="1" applyFont="1" applyFill="1" applyBorder="1" applyAlignment="1">
      <alignment horizontal="right"/>
    </xf>
    <xf numFmtId="186" fontId="34" fillId="0" borderId="6" xfId="1" applyNumberFormat="1" applyFont="1" applyFill="1" applyBorder="1" applyAlignment="1">
      <alignment horizontal="right"/>
    </xf>
    <xf numFmtId="201" fontId="34" fillId="0" borderId="11" xfId="1" applyNumberFormat="1" applyFont="1" applyFill="1" applyBorder="1" applyAlignment="1">
      <alignment horizontal="right" vertical="top"/>
    </xf>
    <xf numFmtId="166" fontId="57" fillId="0" borderId="0" xfId="0" applyNumberFormat="1" applyFont="1"/>
    <xf numFmtId="186" fontId="34" fillId="0" borderId="6" xfId="1" applyNumberFormat="1" applyFont="1" applyFill="1" applyBorder="1" applyAlignment="1">
      <alignment horizontal="right" vertical="top"/>
    </xf>
    <xf numFmtId="186" fontId="35" fillId="0" borderId="6" xfId="0" applyNumberFormat="1" applyFont="1" applyFill="1" applyBorder="1" applyAlignment="1">
      <alignment horizontal="left" vertical="top" wrapText="1"/>
    </xf>
    <xf numFmtId="186" fontId="48" fillId="0" borderId="6" xfId="1" applyNumberFormat="1" applyFont="1" applyFill="1" applyBorder="1" applyAlignment="1">
      <alignment horizontal="right"/>
    </xf>
    <xf numFmtId="166" fontId="58" fillId="0" borderId="0" xfId="0" applyNumberFormat="1" applyFont="1"/>
    <xf numFmtId="186" fontId="35" fillId="0" borderId="6" xfId="0" applyNumberFormat="1" applyFont="1" applyFill="1" applyBorder="1" applyAlignment="1">
      <alignment horizontal="center" vertical="center" wrapText="1"/>
    </xf>
    <xf numFmtId="1" fontId="57" fillId="0" borderId="0" xfId="0" applyNumberFormat="1" applyFont="1"/>
    <xf numFmtId="164" fontId="34" fillId="5" borderId="6" xfId="1" applyNumberFormat="1" applyFont="1" applyFill="1" applyBorder="1" applyAlignment="1">
      <alignment horizontal="right" vertical="top"/>
    </xf>
    <xf numFmtId="164" fontId="34" fillId="0" borderId="6" xfId="1" applyNumberFormat="1" applyFont="1" applyFill="1" applyBorder="1" applyAlignment="1">
      <alignment horizontal="right" vertical="top"/>
    </xf>
    <xf numFmtId="186" fontId="34" fillId="0" borderId="6" xfId="1" applyNumberFormat="1" applyFont="1" applyFill="1" applyBorder="1" applyAlignment="1">
      <alignment vertical="center"/>
    </xf>
    <xf numFmtId="186" fontId="47" fillId="0" borderId="6" xfId="1" applyNumberFormat="1" applyFont="1" applyFill="1" applyBorder="1" applyAlignment="1">
      <alignment vertical="center"/>
    </xf>
    <xf numFmtId="186" fontId="34" fillId="5" borderId="6" xfId="1" applyNumberFormat="1" applyFont="1" applyFill="1" applyBorder="1" applyAlignment="1">
      <alignment vertical="center"/>
    </xf>
    <xf numFmtId="186" fontId="35" fillId="0" borderId="6" xfId="1" applyNumberFormat="1" applyFont="1" applyFill="1" applyBorder="1" applyAlignment="1">
      <alignment horizontal="right" vertical="top"/>
    </xf>
    <xf numFmtId="0" fontId="35" fillId="0" borderId="6" xfId="0" applyFont="1" applyFill="1" applyBorder="1" applyAlignment="1">
      <alignment horizontal="center" vertical="top" wrapText="1"/>
    </xf>
    <xf numFmtId="201" fontId="38" fillId="0" borderId="6" xfId="0" applyNumberFormat="1" applyFont="1" applyFill="1" applyBorder="1" applyAlignment="1">
      <alignment horizontal="left" vertical="top" wrapText="1"/>
    </xf>
    <xf numFmtId="164" fontId="47" fillId="0" borderId="6" xfId="1" quotePrefix="1" applyNumberFormat="1" applyFont="1" applyFill="1" applyBorder="1" applyAlignment="1">
      <alignment horizontal="right"/>
    </xf>
    <xf numFmtId="186" fontId="47" fillId="0" borderId="6" xfId="1" quotePrefix="1" applyNumberFormat="1" applyFont="1" applyFill="1" applyBorder="1" applyAlignment="1">
      <alignment horizontal="right"/>
    </xf>
    <xf numFmtId="201" fontId="34" fillId="5" borderId="6" xfId="1" applyNumberFormat="1" applyFont="1" applyFill="1" applyBorder="1" applyAlignment="1">
      <alignment horizontal="right" vertical="top"/>
    </xf>
    <xf numFmtId="201" fontId="47" fillId="0" borderId="6" xfId="1" quotePrefix="1" applyNumberFormat="1" applyFont="1" applyFill="1" applyBorder="1" applyAlignment="1">
      <alignment horizontal="right"/>
    </xf>
    <xf numFmtId="201" fontId="35" fillId="0" borderId="6" xfId="0" applyNumberFormat="1" applyFont="1" applyFill="1" applyBorder="1" applyAlignment="1">
      <alignment horizontal="center" vertical="top" wrapText="1"/>
    </xf>
    <xf numFmtId="201" fontId="35" fillId="0" borderId="6" xfId="0" applyNumberFormat="1" applyFont="1" applyFill="1" applyBorder="1" applyAlignment="1">
      <alignment horizontal="left" vertical="top" wrapText="1"/>
    </xf>
    <xf numFmtId="201" fontId="35" fillId="5" borderId="6" xfId="1" applyNumberFormat="1" applyFont="1" applyFill="1" applyBorder="1" applyAlignment="1">
      <alignment horizontal="right" vertical="top"/>
    </xf>
    <xf numFmtId="166" fontId="59" fillId="0" borderId="0" xfId="0" applyNumberFormat="1" applyFont="1"/>
    <xf numFmtId="201" fontId="34" fillId="0" borderId="6" xfId="0" applyNumberFormat="1" applyFont="1" applyFill="1" applyBorder="1" applyAlignment="1">
      <alignment horizontal="left" vertical="top" wrapText="1"/>
    </xf>
    <xf numFmtId="1" fontId="47" fillId="0" borderId="6" xfId="1" applyNumberFormat="1" applyFont="1" applyFill="1" applyBorder="1" applyAlignment="1">
      <alignment horizontal="right"/>
    </xf>
    <xf numFmtId="201" fontId="34" fillId="0" borderId="6" xfId="0" applyNumberFormat="1" applyFont="1" applyFill="1" applyBorder="1" applyAlignment="1">
      <alignment horizontal="center" vertical="center" wrapText="1"/>
    </xf>
    <xf numFmtId="164" fontId="35" fillId="5" borderId="6" xfId="1" applyNumberFormat="1" applyFont="1" applyFill="1" applyBorder="1" applyAlignment="1">
      <alignment horizontal="right" vertical="top"/>
    </xf>
    <xf numFmtId="1" fontId="48" fillId="0" borderId="6" xfId="1" applyNumberFormat="1" applyFont="1" applyFill="1" applyBorder="1" applyAlignment="1">
      <alignment horizontal="right"/>
    </xf>
    <xf numFmtId="201" fontId="48" fillId="0" borderId="6" xfId="1" quotePrefix="1" applyNumberFormat="1" applyFont="1" applyFill="1" applyBorder="1" applyAlignment="1">
      <alignment horizontal="right"/>
    </xf>
    <xf numFmtId="186" fontId="48" fillId="0" borderId="6" xfId="1" quotePrefix="1" applyNumberFormat="1" applyFont="1" applyFill="1" applyBorder="1" applyAlignment="1">
      <alignment horizontal="right"/>
    </xf>
    <xf numFmtId="0" fontId="47" fillId="0" borderId="0" xfId="0" applyFont="1" applyFill="1"/>
    <xf numFmtId="0" fontId="35" fillId="0" borderId="0" xfId="0" applyFont="1" applyFill="1" applyBorder="1" applyAlignment="1">
      <alignment horizontal="center" vertical="top" wrapText="1"/>
    </xf>
    <xf numFmtId="201" fontId="35" fillId="0" borderId="0" xfId="1" applyNumberFormat="1" applyFont="1" applyFill="1" applyBorder="1" applyAlignment="1">
      <alignment horizontal="right" vertical="top"/>
    </xf>
    <xf numFmtId="0" fontId="47" fillId="0" borderId="0" xfId="0" applyFont="1"/>
    <xf numFmtId="0" fontId="57" fillId="0" borderId="0" xfId="0" applyFont="1" applyFill="1"/>
    <xf numFmtId="2" fontId="57" fillId="0" borderId="0" xfId="0" applyNumberFormat="1" applyFont="1"/>
    <xf numFmtId="2" fontId="58" fillId="7" borderId="0" xfId="0" applyNumberFormat="1" applyFont="1" applyFill="1"/>
    <xf numFmtId="2" fontId="60" fillId="0" borderId="0" xfId="0" applyNumberFormat="1" applyFont="1" applyFill="1"/>
    <xf numFmtId="0" fontId="57" fillId="7" borderId="0" xfId="0" applyFont="1" applyFill="1"/>
    <xf numFmtId="186" fontId="34" fillId="0" borderId="6" xfId="0" applyNumberFormat="1" applyFont="1" applyFill="1" applyBorder="1" applyAlignment="1">
      <alignment horizontal="center" vertical="top" wrapText="1"/>
    </xf>
    <xf numFmtId="166" fontId="47" fillId="0" borderId="6" xfId="0" applyNumberFormat="1" applyFont="1" applyBorder="1"/>
    <xf numFmtId="164" fontId="47" fillId="0" borderId="6" xfId="1" applyNumberFormat="1" applyFont="1" applyFill="1" applyBorder="1" applyAlignment="1">
      <alignment horizontal="right"/>
    </xf>
    <xf numFmtId="2" fontId="47" fillId="0" borderId="6" xfId="0" applyNumberFormat="1" applyFont="1" applyBorder="1"/>
    <xf numFmtId="186" fontId="57" fillId="0" borderId="6" xfId="0" applyNumberFormat="1" applyFont="1" applyFill="1" applyBorder="1"/>
    <xf numFmtId="186" fontId="34" fillId="0" borderId="6" xfId="0" applyNumberFormat="1" applyFont="1" applyFill="1" applyBorder="1" applyAlignment="1">
      <alignment horizontal="right" vertical="top" wrapText="1"/>
    </xf>
    <xf numFmtId="166" fontId="47" fillId="0" borderId="6" xfId="1" applyNumberFormat="1" applyFont="1" applyFill="1" applyBorder="1" applyAlignment="1">
      <alignment horizontal="right"/>
    </xf>
    <xf numFmtId="2" fontId="47" fillId="0" borderId="6" xfId="1" applyNumberFormat="1" applyFont="1" applyFill="1" applyBorder="1" applyAlignment="1">
      <alignment horizontal="right"/>
    </xf>
    <xf numFmtId="166" fontId="48" fillId="0" borderId="6" xfId="1" applyNumberFormat="1" applyFont="1" applyFill="1" applyBorder="1" applyAlignment="1">
      <alignment horizontal="right"/>
    </xf>
    <xf numFmtId="0" fontId="48" fillId="0" borderId="0" xfId="0" applyFont="1" applyFill="1"/>
    <xf numFmtId="0" fontId="61" fillId="0" borderId="0" xfId="0" applyFont="1" applyFill="1"/>
    <xf numFmtId="0" fontId="46" fillId="0" borderId="15" xfId="0" applyNumberFormat="1" applyFont="1" applyFill="1" applyBorder="1" applyAlignment="1">
      <alignment vertical="center"/>
    </xf>
    <xf numFmtId="0" fontId="56" fillId="0" borderId="12" xfId="0" applyFont="1" applyFill="1" applyBorder="1" applyAlignment="1">
      <alignment horizontal="center" vertical="center" wrapText="1"/>
    </xf>
    <xf numFmtId="0" fontId="48" fillId="0" borderId="12" xfId="0" applyNumberFormat="1" applyFont="1" applyFill="1" applyBorder="1" applyAlignment="1">
      <alignment horizontal="center" vertical="center" wrapText="1"/>
    </xf>
    <xf numFmtId="0" fontId="56" fillId="0" borderId="16" xfId="0" applyFont="1" applyFill="1" applyBorder="1" applyAlignment="1">
      <alignment horizontal="right" vertical="top"/>
    </xf>
    <xf numFmtId="201" fontId="54" fillId="0" borderId="44" xfId="0" applyNumberFormat="1" applyFont="1" applyFill="1" applyBorder="1" applyAlignment="1">
      <alignment horizontal="left" vertical="top"/>
    </xf>
    <xf numFmtId="0" fontId="54" fillId="0" borderId="44" xfId="0" applyNumberFormat="1" applyFont="1" applyFill="1" applyBorder="1" applyAlignment="1">
      <alignment horizontal="right" vertical="top"/>
    </xf>
    <xf numFmtId="1" fontId="54" fillId="0" borderId="44" xfId="0" applyNumberFormat="1" applyFont="1" applyFill="1" applyBorder="1" applyAlignment="1">
      <alignment horizontal="right" vertical="top"/>
    </xf>
    <xf numFmtId="1" fontId="57" fillId="0" borderId="0" xfId="0" applyNumberFormat="1" applyFont="1" applyFill="1"/>
    <xf numFmtId="201" fontId="54" fillId="0" borderId="15" xfId="0" applyNumberFormat="1" applyFont="1" applyFill="1" applyBorder="1" applyAlignment="1">
      <alignment horizontal="left" vertical="top"/>
    </xf>
    <xf numFmtId="166" fontId="57" fillId="0" borderId="0" xfId="0" applyNumberFormat="1" applyFont="1" applyFill="1"/>
    <xf numFmtId="202" fontId="34" fillId="0" borderId="6" xfId="1" applyNumberFormat="1" applyFont="1" applyFill="1" applyBorder="1" applyAlignment="1">
      <alignment horizontal="right" vertical="top"/>
    </xf>
    <xf numFmtId="2" fontId="54" fillId="0" borderId="44" xfId="0" applyNumberFormat="1" applyFont="1" applyFill="1" applyBorder="1" applyAlignment="1">
      <alignment horizontal="right" vertical="top"/>
    </xf>
    <xf numFmtId="203" fontId="54" fillId="0" borderId="44" xfId="0" applyNumberFormat="1" applyFont="1" applyFill="1" applyBorder="1" applyAlignment="1">
      <alignment horizontal="right" vertical="top"/>
    </xf>
    <xf numFmtId="166" fontId="54" fillId="0" borderId="44" xfId="0" applyNumberFormat="1" applyFont="1" applyFill="1" applyBorder="1" applyAlignment="1">
      <alignment horizontal="right" vertical="top"/>
    </xf>
    <xf numFmtId="197" fontId="54" fillId="0" borderId="44" xfId="0" applyNumberFormat="1" applyFont="1" applyFill="1" applyBorder="1" applyAlignment="1">
      <alignment horizontal="right" vertical="top"/>
    </xf>
    <xf numFmtId="201" fontId="56" fillId="0" borderId="15" xfId="0" applyNumberFormat="1" applyFont="1" applyFill="1" applyBorder="1" applyAlignment="1">
      <alignment horizontal="left" vertical="top"/>
    </xf>
    <xf numFmtId="186" fontId="57" fillId="0" borderId="0" xfId="0" applyNumberFormat="1" applyFont="1" applyFill="1"/>
    <xf numFmtId="0" fontId="56" fillId="0" borderId="44" xfId="0" applyFont="1" applyFill="1" applyBorder="1" applyAlignment="1">
      <alignment horizontal="right" vertical="top"/>
    </xf>
    <xf numFmtId="201" fontId="54" fillId="0" borderId="6" xfId="0" applyNumberFormat="1" applyFont="1" applyFill="1" applyBorder="1" applyAlignment="1">
      <alignment horizontal="left" vertical="top"/>
    </xf>
    <xf numFmtId="2" fontId="54" fillId="0" borderId="6" xfId="0" applyNumberFormat="1" applyFont="1" applyFill="1" applyBorder="1" applyAlignment="1">
      <alignment horizontal="right" vertical="top"/>
    </xf>
    <xf numFmtId="204" fontId="54" fillId="0" borderId="44" xfId="0" applyNumberFormat="1" applyFont="1" applyFill="1" applyBorder="1" applyAlignment="1">
      <alignment horizontal="right" vertical="top"/>
    </xf>
    <xf numFmtId="186" fontId="54" fillId="0" borderId="44" xfId="0" applyNumberFormat="1" applyFont="1" applyFill="1" applyBorder="1" applyAlignment="1">
      <alignment horizontal="right" vertical="top"/>
    </xf>
    <xf numFmtId="202" fontId="54" fillId="0" borderId="44" xfId="0" applyNumberFormat="1" applyFont="1" applyFill="1" applyBorder="1" applyAlignment="1">
      <alignment horizontal="right" vertical="top"/>
    </xf>
    <xf numFmtId="201" fontId="54" fillId="0" borderId="44" xfId="0" applyNumberFormat="1" applyFont="1" applyFill="1" applyBorder="1" applyAlignment="1">
      <alignment horizontal="right" vertical="top"/>
    </xf>
    <xf numFmtId="2" fontId="47" fillId="0" borderId="6" xfId="1" quotePrefix="1" applyNumberFormat="1" applyFont="1" applyFill="1" applyBorder="1" applyAlignment="1">
      <alignment horizontal="right"/>
    </xf>
    <xf numFmtId="166" fontId="47" fillId="0" borderId="11" xfId="1" quotePrefix="1" applyNumberFormat="1" applyFont="1" applyFill="1" applyBorder="1" applyAlignment="1">
      <alignment horizontal="right"/>
    </xf>
    <xf numFmtId="166" fontId="47" fillId="0" borderId="15" xfId="1" quotePrefix="1" applyNumberFormat="1" applyFont="1" applyFill="1" applyBorder="1" applyAlignment="1">
      <alignment horizontal="right"/>
    </xf>
    <xf numFmtId="164" fontId="54" fillId="0" borderId="44" xfId="0" applyNumberFormat="1" applyFont="1" applyFill="1" applyBorder="1" applyAlignment="1">
      <alignment horizontal="right" vertical="top"/>
    </xf>
    <xf numFmtId="1" fontId="47" fillId="0" borderId="6" xfId="1" quotePrefix="1" applyNumberFormat="1" applyFont="1" applyFill="1" applyBorder="1" applyAlignment="1">
      <alignment horizontal="right"/>
    </xf>
    <xf numFmtId="186" fontId="47" fillId="0" borderId="15" xfId="1" quotePrefix="1" applyNumberFormat="1" applyFont="1" applyFill="1" applyBorder="1" applyAlignment="1">
      <alignment horizontal="right"/>
    </xf>
    <xf numFmtId="186" fontId="54" fillId="0" borderId="44" xfId="1" applyNumberFormat="1" applyFont="1" applyFill="1" applyBorder="1" applyAlignment="1">
      <alignment horizontal="right" vertical="top"/>
    </xf>
    <xf numFmtId="201" fontId="54" fillId="0" borderId="16" xfId="0" applyNumberFormat="1" applyFont="1" applyFill="1" applyBorder="1" applyAlignment="1">
      <alignment horizontal="left" vertical="top"/>
    </xf>
    <xf numFmtId="186" fontId="47" fillId="0" borderId="11" xfId="1" quotePrefix="1" applyNumberFormat="1" applyFont="1" applyFill="1" applyBorder="1" applyAlignment="1">
      <alignment horizontal="right"/>
    </xf>
    <xf numFmtId="186" fontId="54" fillId="0" borderId="0" xfId="1" applyNumberFormat="1" applyFont="1" applyFill="1" applyBorder="1" applyAlignment="1">
      <alignment horizontal="right" vertical="top"/>
    </xf>
    <xf numFmtId="2" fontId="47" fillId="0" borderId="15" xfId="1" quotePrefix="1" applyNumberFormat="1" applyFont="1" applyFill="1" applyBorder="1" applyAlignment="1">
      <alignment horizontal="right"/>
    </xf>
    <xf numFmtId="201" fontId="56" fillId="0" borderId="44" xfId="0" applyNumberFormat="1" applyFont="1" applyFill="1" applyBorder="1" applyAlignment="1">
      <alignment horizontal="left" vertical="top"/>
    </xf>
    <xf numFmtId="186" fontId="56" fillId="0" borderId="44" xfId="0" applyNumberFormat="1" applyFont="1" applyFill="1" applyBorder="1" applyAlignment="1">
      <alignment horizontal="right" vertical="top"/>
    </xf>
    <xf numFmtId="0" fontId="54" fillId="0" borderId="6" xfId="0" applyFont="1" applyFill="1" applyBorder="1" applyAlignment="1">
      <alignment horizontal="left" vertical="top"/>
    </xf>
    <xf numFmtId="201" fontId="34" fillId="0" borderId="6" xfId="0" applyNumberFormat="1" applyFont="1" applyFill="1" applyBorder="1" applyAlignment="1">
      <alignment horizontal="right" vertical="top" wrapText="1"/>
    </xf>
    <xf numFmtId="201" fontId="35" fillId="0" borderId="6" xfId="4" applyNumberFormat="1" applyFont="1" applyFill="1" applyBorder="1" applyAlignment="1" applyProtection="1"/>
    <xf numFmtId="201" fontId="35" fillId="0" borderId="6" xfId="1" applyNumberFormat="1" applyFont="1" applyFill="1" applyBorder="1" applyAlignment="1">
      <alignment horizontal="right" vertical="top"/>
    </xf>
    <xf numFmtId="205" fontId="54" fillId="0" borderId="44" xfId="0" applyNumberFormat="1" applyFont="1" applyFill="1" applyBorder="1" applyAlignment="1">
      <alignment horizontal="right" vertical="top"/>
    </xf>
    <xf numFmtId="206" fontId="54" fillId="0" borderId="6" xfId="0" applyNumberFormat="1" applyFont="1" applyFill="1" applyBorder="1" applyAlignment="1">
      <alignment horizontal="right" vertical="top"/>
    </xf>
    <xf numFmtId="166" fontId="54" fillId="0" borderId="6" xfId="0" applyNumberFormat="1" applyFont="1" applyFill="1" applyBorder="1" applyAlignment="1">
      <alignment horizontal="right" vertical="top"/>
    </xf>
    <xf numFmtId="202" fontId="54" fillId="0" borderId="6" xfId="0" applyNumberFormat="1" applyFont="1" applyFill="1" applyBorder="1" applyAlignment="1">
      <alignment horizontal="right" vertical="top"/>
    </xf>
    <xf numFmtId="202" fontId="56" fillId="0" borderId="44" xfId="0" applyNumberFormat="1" applyFont="1" applyFill="1" applyBorder="1" applyAlignment="1">
      <alignment horizontal="right" vertical="top"/>
    </xf>
    <xf numFmtId="164" fontId="56" fillId="0" borderId="44" xfId="0" applyNumberFormat="1" applyFont="1" applyFill="1" applyBorder="1" applyAlignment="1">
      <alignment horizontal="right" vertical="top"/>
    </xf>
    <xf numFmtId="201" fontId="54" fillId="0" borderId="0" xfId="0" applyNumberFormat="1" applyFont="1" applyFill="1" applyBorder="1" applyAlignment="1">
      <alignment horizontal="right" vertical="top"/>
    </xf>
    <xf numFmtId="0" fontId="47" fillId="0" borderId="0" xfId="0" applyNumberFormat="1" applyFont="1" applyFill="1" applyAlignment="1">
      <alignment horizontal="left" vertical="top" wrapText="1"/>
    </xf>
    <xf numFmtId="0" fontId="47" fillId="0" borderId="0" xfId="0" applyNumberFormat="1" applyFont="1" applyFill="1" applyAlignment="1">
      <alignment horizontal="left" wrapText="1"/>
    </xf>
    <xf numFmtId="186" fontId="54" fillId="0" borderId="0" xfId="0" applyNumberFormat="1" applyFont="1" applyFill="1" applyBorder="1" applyAlignment="1">
      <alignment horizontal="right" vertical="top"/>
    </xf>
    <xf numFmtId="0" fontId="57" fillId="0" borderId="0" xfId="0" applyNumberFormat="1" applyFont="1" applyFill="1"/>
    <xf numFmtId="207" fontId="57" fillId="0" borderId="0" xfId="0" applyNumberFormat="1" applyFont="1" applyFill="1"/>
    <xf numFmtId="197" fontId="57" fillId="0" borderId="0" xfId="0" applyNumberFormat="1" applyFont="1" applyFill="1"/>
    <xf numFmtId="1" fontId="34" fillId="0" borderId="7" xfId="0" applyNumberFormat="1" applyFont="1" applyFill="1" applyBorder="1" applyAlignment="1">
      <alignment horizontal="right" vertical="center"/>
    </xf>
    <xf numFmtId="1" fontId="34" fillId="0" borderId="6" xfId="0" applyNumberFormat="1" applyFont="1" applyFill="1" applyBorder="1" applyAlignment="1">
      <alignment horizontal="right" vertical="center"/>
    </xf>
    <xf numFmtId="1" fontId="47" fillId="0" borderId="7" xfId="0" applyNumberFormat="1" applyFont="1" applyFill="1" applyBorder="1"/>
    <xf numFmtId="1" fontId="34" fillId="0" borderId="8" xfId="0" applyNumberFormat="1" applyFont="1" applyFill="1" applyBorder="1" applyAlignment="1">
      <alignment horizontal="right" vertical="center"/>
    </xf>
    <xf numFmtId="1" fontId="34" fillId="0" borderId="17" xfId="0" applyNumberFormat="1" applyFont="1" applyFill="1" applyBorder="1" applyAlignment="1">
      <alignment horizontal="right" vertical="center"/>
    </xf>
    <xf numFmtId="1" fontId="53" fillId="0" borderId="0" xfId="0" applyNumberFormat="1" applyFont="1" applyFill="1"/>
    <xf numFmtId="49" fontId="10" fillId="3" borderId="0" xfId="0" applyNumberFormat="1" applyFont="1" applyFill="1" applyAlignment="1">
      <alignment vertical="top"/>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xf>
    <xf numFmtId="165" fontId="6" fillId="3" borderId="1" xfId="0" applyNumberFormat="1" applyFont="1" applyFill="1" applyBorder="1" applyAlignment="1">
      <alignment horizontal="right"/>
    </xf>
    <xf numFmtId="172" fontId="6" fillId="3" borderId="1" xfId="0" applyNumberFormat="1" applyFont="1" applyFill="1" applyBorder="1" applyAlignment="1">
      <alignment horizontal="right"/>
    </xf>
    <xf numFmtId="174" fontId="6" fillId="3" borderId="1" xfId="0" applyNumberFormat="1" applyFont="1" applyFill="1" applyBorder="1" applyAlignment="1">
      <alignment horizontal="right"/>
    </xf>
    <xf numFmtId="49" fontId="62" fillId="0" borderId="0" xfId="0" applyNumberFormat="1" applyFont="1" applyFill="1"/>
    <xf numFmtId="0" fontId="62" fillId="0" borderId="0" xfId="0" applyFont="1" applyFill="1"/>
    <xf numFmtId="3" fontId="62" fillId="0" borderId="0" xfId="0" applyNumberFormat="1" applyFont="1" applyFill="1"/>
    <xf numFmtId="0" fontId="40" fillId="0" borderId="6" xfId="8" applyFont="1" applyFill="1" applyBorder="1" applyAlignment="1">
      <alignment horizontal="center" vertical="center"/>
    </xf>
    <xf numFmtId="0" fontId="40" fillId="0" borderId="6" xfId="8" applyFont="1" applyFill="1" applyBorder="1" applyAlignment="1">
      <alignment horizontal="center" vertical="center" wrapText="1"/>
    </xf>
    <xf numFmtId="0" fontId="49" fillId="0" borderId="0" xfId="0" applyFont="1" applyFill="1"/>
    <xf numFmtId="0" fontId="40" fillId="0" borderId="6" xfId="8" applyFont="1" applyFill="1" applyBorder="1" applyAlignment="1">
      <alignment vertical="center"/>
    </xf>
    <xf numFmtId="3" fontId="40" fillId="0" borderId="6" xfId="8" applyNumberFormat="1" applyFont="1" applyFill="1" applyBorder="1" applyAlignment="1">
      <alignment vertical="center"/>
    </xf>
    <xf numFmtId="0" fontId="36" fillId="0" borderId="6" xfId="8" applyFont="1" applyFill="1" applyBorder="1" applyAlignment="1">
      <alignment horizontal="center" vertical="center"/>
    </xf>
    <xf numFmtId="0" fontId="36" fillId="0" borderId="6" xfId="8" applyFont="1" applyFill="1" applyBorder="1" applyAlignment="1">
      <alignment vertical="center"/>
    </xf>
    <xf numFmtId="3" fontId="33" fillId="0" borderId="1" xfId="0" applyNumberFormat="1" applyFont="1" applyFill="1" applyBorder="1" applyAlignment="1">
      <alignment horizontal="right"/>
    </xf>
    <xf numFmtId="0" fontId="52" fillId="0" borderId="0" xfId="0" applyFont="1" applyFill="1"/>
    <xf numFmtId="0" fontId="36" fillId="0" borderId="6" xfId="8" applyFont="1" applyFill="1" applyBorder="1" applyAlignment="1">
      <alignment horizontal="left" vertical="center"/>
    </xf>
    <xf numFmtId="0" fontId="36" fillId="0" borderId="6" xfId="8" applyFont="1" applyFill="1" applyBorder="1" applyAlignment="1">
      <alignment vertical="center" wrapText="1"/>
    </xf>
    <xf numFmtId="1" fontId="36" fillId="0" borderId="6" xfId="8" applyNumberFormat="1" applyFont="1" applyFill="1" applyBorder="1" applyAlignment="1">
      <alignment horizontal="left" vertical="center" wrapText="1"/>
    </xf>
    <xf numFmtId="0" fontId="41" fillId="0" borderId="6" xfId="8" applyFont="1" applyFill="1" applyBorder="1" applyAlignment="1">
      <alignment vertical="center" wrapText="1"/>
    </xf>
    <xf numFmtId="3" fontId="32" fillId="0" borderId="1" xfId="0" applyNumberFormat="1" applyFont="1" applyFill="1" applyBorder="1" applyAlignment="1">
      <alignment horizontal="right"/>
    </xf>
    <xf numFmtId="0" fontId="41" fillId="0" borderId="6" xfId="0" applyFont="1" applyFill="1" applyBorder="1" applyAlignment="1">
      <alignment vertical="center"/>
    </xf>
    <xf numFmtId="0" fontId="40" fillId="0" borderId="16" xfId="8" applyFont="1" applyFill="1" applyBorder="1" applyAlignment="1">
      <alignment vertical="center" wrapText="1"/>
    </xf>
    <xf numFmtId="3" fontId="47" fillId="0" borderId="0" xfId="0" applyNumberFormat="1" applyFont="1" applyFill="1"/>
    <xf numFmtId="3" fontId="36" fillId="0" borderId="1" xfId="0" applyNumberFormat="1" applyFont="1" applyFill="1" applyBorder="1" applyAlignment="1">
      <alignment horizontal="right"/>
    </xf>
    <xf numFmtId="49" fontId="42" fillId="0" borderId="6" xfId="0" applyNumberFormat="1" applyFont="1" applyFill="1" applyBorder="1" applyAlignment="1">
      <alignment horizontal="center"/>
    </xf>
    <xf numFmtId="0" fontId="43" fillId="0" borderId="6" xfId="0" applyFont="1" applyFill="1" applyBorder="1" applyAlignment="1">
      <alignment vertical="center"/>
    </xf>
    <xf numFmtId="0" fontId="43" fillId="0" borderId="6" xfId="0" applyFont="1" applyFill="1" applyBorder="1" applyAlignment="1">
      <alignment horizontal="left" vertical="center" wrapText="1"/>
    </xf>
    <xf numFmtId="49" fontId="5" fillId="3" borderId="0" xfId="0" applyNumberFormat="1" applyFont="1" applyFill="1" applyAlignment="1">
      <alignment horizontal="left"/>
    </xf>
    <xf numFmtId="49" fontId="5" fillId="2" borderId="1" xfId="0" applyNumberFormat="1" applyFont="1" applyFill="1" applyBorder="1" applyAlignment="1">
      <alignment horizontal="center" vertical="center"/>
    </xf>
    <xf numFmtId="165" fontId="6" fillId="2" borderId="1" xfId="0" applyNumberFormat="1" applyFont="1" applyFill="1" applyBorder="1" applyAlignment="1">
      <alignment horizontal="right"/>
    </xf>
    <xf numFmtId="172" fontId="6" fillId="2" borderId="1" xfId="0" applyNumberFormat="1" applyFont="1" applyFill="1" applyBorder="1" applyAlignment="1">
      <alignment horizontal="right"/>
    </xf>
    <xf numFmtId="49" fontId="18" fillId="2" borderId="0" xfId="0" applyNumberFormat="1" applyFont="1" applyFill="1" applyAlignment="1">
      <alignment horizontal="left" wrapText="1"/>
    </xf>
    <xf numFmtId="49" fontId="5" fillId="3" borderId="0" xfId="0" applyNumberFormat="1" applyFont="1" applyFill="1" applyAlignment="1">
      <alignment horizontal="left" wrapText="1"/>
    </xf>
    <xf numFmtId="187" fontId="62" fillId="0" borderId="16" xfId="10" applyFont="1" applyBorder="1"/>
    <xf numFmtId="187" fontId="62" fillId="0" borderId="18" xfId="10" applyFont="1" applyBorder="1"/>
    <xf numFmtId="187" fontId="50" fillId="0" borderId="18" xfId="10" applyFont="1" applyBorder="1"/>
    <xf numFmtId="187" fontId="50" fillId="0" borderId="23" xfId="10" applyFont="1" applyBorder="1"/>
    <xf numFmtId="187" fontId="64" fillId="0" borderId="0" xfId="10" applyFont="1"/>
    <xf numFmtId="0" fontId="55" fillId="10" borderId="12" xfId="0" applyFont="1" applyFill="1" applyBorder="1" applyAlignment="1">
      <alignment vertical="center"/>
    </xf>
    <xf numFmtId="185" fontId="55" fillId="10" borderId="12" xfId="10" applyNumberFormat="1" applyFont="1" applyFill="1" applyBorder="1" applyAlignment="1">
      <alignment horizontal="center" vertical="top" wrapText="1"/>
    </xf>
    <xf numFmtId="187" fontId="50" fillId="0" borderId="14" xfId="10" applyFont="1" applyFill="1" applyBorder="1" applyAlignment="1">
      <alignment horizontal="justify" vertical="top" wrapText="1"/>
    </xf>
    <xf numFmtId="166" fontId="50" fillId="0" borderId="12" xfId="12" applyNumberFormat="1" applyFont="1" applyFill="1" applyBorder="1" applyAlignment="1">
      <alignment horizontal="right" wrapText="1"/>
    </xf>
    <xf numFmtId="187" fontId="50" fillId="0" borderId="9" xfId="10" applyFont="1" applyFill="1" applyBorder="1" applyAlignment="1">
      <alignment horizontal="justify" vertical="top" wrapText="1"/>
    </xf>
    <xf numFmtId="2" fontId="50" fillId="0" borderId="43" xfId="12" applyNumberFormat="1" applyFont="1" applyFill="1" applyBorder="1" applyAlignment="1">
      <alignment horizontal="right" wrapText="1"/>
    </xf>
    <xf numFmtId="187" fontId="27" fillId="0" borderId="43" xfId="10" applyFont="1" applyFill="1" applyBorder="1" applyAlignment="1">
      <alignment horizontal="justify" vertical="top" wrapText="1"/>
    </xf>
    <xf numFmtId="190" fontId="50" fillId="0" borderId="43" xfId="12" applyNumberFormat="1" applyFont="1" applyFill="1" applyBorder="1" applyAlignment="1">
      <alignment horizontal="right" wrapText="1"/>
    </xf>
    <xf numFmtId="187" fontId="0" fillId="0" borderId="0" xfId="0" applyNumberFormat="1"/>
    <xf numFmtId="187" fontId="50" fillId="0" borderId="21" xfId="10" applyFont="1" applyFill="1" applyBorder="1" applyAlignment="1">
      <alignment horizontal="justify" vertical="top" wrapText="1"/>
    </xf>
    <xf numFmtId="0" fontId="62" fillId="5" borderId="16" xfId="0" applyFont="1" applyFill="1" applyBorder="1" applyAlignment="1"/>
    <xf numFmtId="0" fontId="62" fillId="5" borderId="18" xfId="0" applyFont="1" applyFill="1" applyBorder="1" applyAlignment="1"/>
    <xf numFmtId="190" fontId="50" fillId="0" borderId="0" xfId="12" applyNumberFormat="1" applyFont="1" applyFill="1" applyBorder="1" applyAlignment="1">
      <alignment horizontal="right" wrapText="1"/>
    </xf>
    <xf numFmtId="187" fontId="50" fillId="0" borderId="43" xfId="10" applyFont="1" applyFill="1" applyBorder="1" applyAlignment="1">
      <alignment vertical="center" wrapText="1"/>
    </xf>
    <xf numFmtId="2" fontId="50" fillId="0" borderId="12" xfId="12" applyNumberFormat="1" applyFont="1" applyFill="1" applyBorder="1" applyAlignment="1">
      <alignment horizontal="right" wrapText="1"/>
    </xf>
    <xf numFmtId="166" fontId="50" fillId="0" borderId="43" xfId="12" applyNumberFormat="1" applyFont="1" applyFill="1" applyBorder="1" applyAlignment="1">
      <alignment horizontal="right" wrapText="1"/>
    </xf>
    <xf numFmtId="187" fontId="50" fillId="0" borderId="13" xfId="10" applyFont="1" applyFill="1" applyBorder="1" applyAlignment="1">
      <alignment vertical="center" wrapText="1"/>
    </xf>
    <xf numFmtId="187" fontId="50" fillId="0" borderId="12" xfId="10" applyFont="1" applyFill="1" applyBorder="1" applyAlignment="1">
      <alignment vertical="top" wrapText="1"/>
    </xf>
    <xf numFmtId="190" fontId="50" fillId="0" borderId="43" xfId="3" applyNumberFormat="1" applyFont="1" applyFill="1" applyBorder="1">
      <alignment horizontal="right"/>
    </xf>
    <xf numFmtId="187" fontId="50" fillId="0" borderId="43" xfId="10" applyFont="1" applyFill="1" applyBorder="1" applyAlignment="1">
      <alignment vertical="top" wrapText="1"/>
    </xf>
    <xf numFmtId="187" fontId="50" fillId="0" borderId="13" xfId="10" applyFont="1" applyFill="1" applyBorder="1" applyAlignment="1">
      <alignment vertical="top" wrapText="1"/>
    </xf>
    <xf numFmtId="187" fontId="50" fillId="0" borderId="14" xfId="10" applyFont="1" applyFill="1" applyBorder="1" applyAlignment="1">
      <alignment vertical="top" wrapText="1"/>
    </xf>
    <xf numFmtId="3" fontId="50" fillId="0" borderId="12" xfId="0" applyNumberFormat="1" applyFont="1" applyFill="1" applyBorder="1" applyAlignment="1">
      <alignment horizontal="right" vertical="top" wrapText="1"/>
    </xf>
    <xf numFmtId="187" fontId="50" fillId="0" borderId="9" xfId="10" applyFont="1" applyFill="1" applyBorder="1" applyAlignment="1">
      <alignment vertical="top" wrapText="1"/>
    </xf>
    <xf numFmtId="3" fontId="50" fillId="0" borderId="43" xfId="0" applyNumberFormat="1" applyFont="1" applyFill="1" applyBorder="1" applyAlignment="1">
      <alignment horizontal="right" vertical="top" wrapText="1"/>
    </xf>
    <xf numFmtId="187" fontId="47" fillId="0" borderId="0" xfId="10" applyFont="1" applyAlignment="1">
      <alignment vertical="center"/>
    </xf>
    <xf numFmtId="187" fontId="50" fillId="0" borderId="21" xfId="10" applyFont="1" applyFill="1" applyBorder="1" applyAlignment="1">
      <alignment vertical="top" wrapText="1"/>
    </xf>
    <xf numFmtId="3" fontId="50" fillId="0" borderId="13" xfId="0" applyNumberFormat="1" applyFont="1" applyFill="1" applyBorder="1" applyAlignment="1">
      <alignment horizontal="right" vertical="top" wrapText="1"/>
    </xf>
    <xf numFmtId="187" fontId="48" fillId="0" borderId="0" xfId="10" applyFont="1" applyFill="1" applyBorder="1" applyAlignment="1">
      <alignment horizontal="left" vertical="center"/>
    </xf>
    <xf numFmtId="187" fontId="48" fillId="0" borderId="0" xfId="10" applyFont="1" applyFill="1" applyBorder="1" applyAlignment="1">
      <alignment horizontal="left" vertical="center" wrapText="1"/>
    </xf>
    <xf numFmtId="187" fontId="48" fillId="0" borderId="0" xfId="10" applyFont="1" applyAlignment="1">
      <alignment vertical="center"/>
    </xf>
    <xf numFmtId="187" fontId="69" fillId="0" borderId="0" xfId="10" applyFont="1"/>
    <xf numFmtId="49" fontId="6" fillId="0" borderId="1" xfId="0" applyNumberFormat="1" applyFont="1" applyFill="1" applyBorder="1" applyAlignment="1">
      <alignment horizontal="left"/>
    </xf>
    <xf numFmtId="165" fontId="8" fillId="0" borderId="1" xfId="0" applyNumberFormat="1" applyFont="1" applyFill="1" applyBorder="1" applyAlignment="1">
      <alignment horizontal="right"/>
    </xf>
    <xf numFmtId="49" fontId="6" fillId="2" borderId="0" xfId="0" applyNumberFormat="1" applyFont="1" applyFill="1" applyBorder="1" applyAlignment="1">
      <alignment horizontal="left"/>
    </xf>
    <xf numFmtId="172" fontId="6" fillId="2" borderId="28" xfId="0" applyNumberFormat="1" applyFont="1" applyFill="1" applyBorder="1" applyAlignment="1">
      <alignment horizontal="right"/>
    </xf>
    <xf numFmtId="49" fontId="10" fillId="2" borderId="28" xfId="0" applyNumberFormat="1" applyFont="1" applyFill="1" applyBorder="1" applyAlignment="1">
      <alignment horizontal="center" wrapText="1"/>
    </xf>
    <xf numFmtId="2" fontId="56" fillId="0" borderId="6" xfId="0" applyNumberFormat="1" applyFont="1" applyBorder="1" applyAlignment="1">
      <alignment vertical="center"/>
    </xf>
    <xf numFmtId="2" fontId="54" fillId="0" borderId="6" xfId="0" applyNumberFormat="1" applyFont="1" applyBorder="1" applyAlignment="1">
      <alignment vertical="center"/>
    </xf>
    <xf numFmtId="2" fontId="54" fillId="0" borderId="6" xfId="0" applyNumberFormat="1" applyFont="1" applyFill="1" applyBorder="1" applyAlignment="1">
      <alignment vertical="center"/>
    </xf>
    <xf numFmtId="3" fontId="6" fillId="3" borderId="1" xfId="0" applyNumberFormat="1" applyFont="1" applyFill="1" applyBorder="1" applyAlignment="1">
      <alignment horizontal="right"/>
    </xf>
    <xf numFmtId="209" fontId="44" fillId="9" borderId="0" xfId="2" applyNumberFormat="1" applyFont="1" applyFill="1" applyBorder="1" applyAlignment="1"/>
    <xf numFmtId="208" fontId="1" fillId="9" borderId="6" xfId="2" applyNumberFormat="1" applyFont="1" applyFill="1" applyBorder="1"/>
    <xf numFmtId="208" fontId="1" fillId="9" borderId="6" xfId="2" applyNumberFormat="1" applyFont="1" applyFill="1" applyBorder="1" applyAlignment="1">
      <alignment horizontal="center"/>
    </xf>
    <xf numFmtId="208" fontId="1" fillId="9" borderId="6" xfId="2" applyNumberFormat="1" applyFont="1" applyFill="1" applyBorder="1" applyAlignment="1">
      <alignment horizontal="right"/>
    </xf>
    <xf numFmtId="209" fontId="1" fillId="9" borderId="6" xfId="2" applyNumberFormat="1" applyFont="1" applyFill="1" applyBorder="1" applyAlignment="1"/>
    <xf numFmtId="49" fontId="4" fillId="3" borderId="0" xfId="0" applyNumberFormat="1" applyFont="1" applyFill="1" applyAlignment="1">
      <alignment horizontal="left" vertical="top"/>
    </xf>
    <xf numFmtId="208" fontId="70" fillId="9" borderId="6" xfId="17" applyNumberFormat="1" applyFont="1" applyFill="1" applyBorder="1"/>
    <xf numFmtId="172" fontId="72" fillId="3" borderId="6" xfId="0" applyNumberFormat="1" applyFont="1" applyFill="1" applyBorder="1" applyAlignment="1">
      <alignment horizontal="right" vertical="center"/>
    </xf>
    <xf numFmtId="3" fontId="73" fillId="11" borderId="6" xfId="0" applyNumberFormat="1" applyFont="1" applyFill="1" applyBorder="1" applyAlignment="1">
      <alignment horizontal="right" vertical="center"/>
    </xf>
    <xf numFmtId="208" fontId="70" fillId="9" borderId="6" xfId="17" applyNumberFormat="1" applyFont="1" applyFill="1" applyBorder="1" applyAlignment="1">
      <alignment horizontal="right"/>
    </xf>
    <xf numFmtId="49" fontId="4" fillId="3" borderId="46" xfId="0" applyNumberFormat="1" applyFont="1" applyFill="1" applyBorder="1" applyAlignment="1">
      <alignment horizontal="left"/>
    </xf>
    <xf numFmtId="49" fontId="4" fillId="3" borderId="47" xfId="0" applyNumberFormat="1" applyFont="1" applyFill="1" applyBorder="1" applyAlignment="1">
      <alignment horizontal="center" vertical="center"/>
    </xf>
    <xf numFmtId="49" fontId="4" fillId="3" borderId="48" xfId="0" applyNumberFormat="1" applyFont="1" applyFill="1" applyBorder="1" applyAlignment="1">
      <alignment horizontal="center" vertical="center"/>
    </xf>
    <xf numFmtId="49" fontId="4" fillId="3" borderId="49" xfId="0" applyNumberFormat="1" applyFont="1" applyFill="1" applyBorder="1" applyAlignment="1">
      <alignment horizontal="center" vertical="center"/>
    </xf>
    <xf numFmtId="49" fontId="4" fillId="3" borderId="50" xfId="0" applyNumberFormat="1" applyFont="1" applyFill="1" applyBorder="1" applyAlignment="1">
      <alignment horizontal="center" vertical="center"/>
    </xf>
    <xf numFmtId="49" fontId="4" fillId="3" borderId="51" xfId="0" applyNumberFormat="1" applyFont="1" applyFill="1" applyBorder="1" applyAlignment="1">
      <alignment horizontal="center" vertical="center"/>
    </xf>
    <xf numFmtId="49" fontId="4" fillId="3" borderId="52" xfId="0" applyNumberFormat="1" applyFont="1" applyFill="1" applyBorder="1" applyAlignment="1">
      <alignment horizontal="center" vertical="center" wrapText="1"/>
    </xf>
    <xf numFmtId="49" fontId="6" fillId="3" borderId="51" xfId="0" applyNumberFormat="1" applyFont="1" applyFill="1" applyBorder="1" applyAlignment="1">
      <alignment horizontal="left"/>
    </xf>
    <xf numFmtId="186" fontId="74" fillId="0" borderId="6" xfId="1" applyNumberFormat="1" applyFont="1" applyFill="1" applyBorder="1"/>
    <xf numFmtId="49" fontId="10" fillId="3" borderId="51" xfId="0" applyNumberFormat="1" applyFont="1" applyFill="1" applyBorder="1" applyAlignment="1">
      <alignment horizontal="left"/>
    </xf>
    <xf numFmtId="186" fontId="74" fillId="0" borderId="22" xfId="1" applyNumberFormat="1" applyFont="1" applyFill="1" applyBorder="1" applyAlignment="1">
      <alignment horizontal="right" wrapText="1"/>
    </xf>
    <xf numFmtId="49" fontId="4" fillId="3" borderId="53" xfId="0" applyNumberFormat="1" applyFont="1" applyFill="1" applyBorder="1" applyAlignment="1">
      <alignment horizontal="left"/>
    </xf>
    <xf numFmtId="172" fontId="4" fillId="3" borderId="54" xfId="0" applyNumberFormat="1" applyFont="1" applyFill="1" applyBorder="1" applyAlignment="1">
      <alignment horizontal="right"/>
    </xf>
    <xf numFmtId="0" fontId="75" fillId="3" borderId="0" xfId="0" applyFont="1" applyFill="1" applyAlignment="1">
      <alignment vertical="center"/>
    </xf>
    <xf numFmtId="0" fontId="76" fillId="0" borderId="0" xfId="0" applyFont="1" applyFill="1" applyAlignment="1">
      <alignment horizontal="left" wrapText="1"/>
    </xf>
    <xf numFmtId="2" fontId="77" fillId="0" borderId="0" xfId="0" applyNumberFormat="1" applyFont="1" applyFill="1" applyAlignment="1">
      <alignment horizontal="right" wrapText="1"/>
    </xf>
    <xf numFmtId="2" fontId="78" fillId="0" borderId="0" xfId="0" applyNumberFormat="1" applyFont="1" applyFill="1" applyAlignment="1">
      <alignment horizontal="right"/>
    </xf>
    <xf numFmtId="0" fontId="77" fillId="0" borderId="0" xfId="0" applyFont="1" applyFill="1" applyAlignment="1">
      <alignment horizontal="center" wrapText="1"/>
    </xf>
    <xf numFmtId="0" fontId="79" fillId="0" borderId="0" xfId="0" applyFont="1" applyFill="1" applyBorder="1" applyAlignment="1"/>
    <xf numFmtId="0" fontId="80" fillId="0" borderId="0" xfId="0" applyFont="1" applyFill="1" applyBorder="1" applyAlignment="1">
      <alignment wrapText="1"/>
    </xf>
    <xf numFmtId="0" fontId="81" fillId="0" borderId="0" xfId="0" applyFont="1"/>
    <xf numFmtId="0" fontId="0" fillId="0" borderId="0" xfId="0" applyAlignment="1"/>
    <xf numFmtId="0" fontId="0" fillId="0" borderId="0" xfId="0" applyFont="1" applyAlignment="1"/>
    <xf numFmtId="165" fontId="82" fillId="0" borderId="1" xfId="0" applyNumberFormat="1" applyFont="1" applyFill="1" applyBorder="1" applyAlignment="1">
      <alignment horizontal="right" vertical="center"/>
    </xf>
    <xf numFmtId="172" fontId="82" fillId="0" borderId="1" xfId="0" applyNumberFormat="1" applyFont="1" applyFill="1" applyBorder="1" applyAlignment="1">
      <alignment horizontal="right" vertical="center"/>
    </xf>
    <xf numFmtId="49" fontId="4" fillId="2" borderId="0" xfId="0" applyNumberFormat="1" applyFont="1" applyFill="1" applyAlignment="1">
      <alignment horizontal="left"/>
    </xf>
    <xf numFmtId="49" fontId="9" fillId="2" borderId="0" xfId="0" applyNumberFormat="1" applyFont="1" applyFill="1" applyAlignment="1">
      <alignment horizontal="left"/>
    </xf>
    <xf numFmtId="49" fontId="4" fillId="0" borderId="0" xfId="0" applyNumberFormat="1" applyFont="1" applyFill="1" applyAlignment="1">
      <alignment horizontal="left"/>
    </xf>
    <xf numFmtId="49" fontId="5" fillId="3" borderId="0" xfId="0" applyNumberFormat="1" applyFont="1" applyFill="1" applyAlignment="1">
      <alignment horizontal="left"/>
    </xf>
    <xf numFmtId="49" fontId="5" fillId="2" borderId="0" xfId="0" applyNumberFormat="1" applyFont="1" applyFill="1" applyAlignment="1">
      <alignment horizontal="left"/>
    </xf>
    <xf numFmtId="49" fontId="4" fillId="2" borderId="0" xfId="0" applyNumberFormat="1" applyFont="1" applyFill="1" applyAlignment="1">
      <alignment horizontal="left" vertical="center"/>
    </xf>
    <xf numFmtId="49" fontId="4"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wrapText="1"/>
    </xf>
    <xf numFmtId="49" fontId="4" fillId="2" borderId="1" xfId="0" applyNumberFormat="1" applyFont="1" applyFill="1" applyBorder="1" applyAlignment="1">
      <alignment horizontal="center"/>
    </xf>
    <xf numFmtId="0" fontId="4" fillId="2" borderId="1" xfId="0" applyFont="1" applyFill="1" applyBorder="1" applyAlignment="1">
      <alignment horizontal="center" vertical="center" wrapText="1"/>
    </xf>
    <xf numFmtId="49" fontId="32" fillId="3" borderId="0" xfId="0" applyNumberFormat="1" applyFont="1" applyFill="1" applyAlignment="1">
      <alignment horizontal="left" wrapText="1"/>
    </xf>
    <xf numFmtId="0" fontId="32" fillId="3" borderId="0" xfId="0" applyFont="1" applyFill="1" applyAlignment="1">
      <alignment horizontal="left" wrapText="1"/>
    </xf>
    <xf numFmtId="49" fontId="26" fillId="3" borderId="0" xfId="0" applyNumberFormat="1" applyFont="1" applyFill="1" applyAlignment="1">
      <alignment horizontal="left" wrapText="1"/>
    </xf>
    <xf numFmtId="49" fontId="26" fillId="3" borderId="16" xfId="0" applyNumberFormat="1" applyFont="1" applyFill="1" applyBorder="1" applyAlignment="1">
      <alignment horizontal="center"/>
    </xf>
    <xf numFmtId="49" fontId="26" fillId="3" borderId="18" xfId="0" applyNumberFormat="1" applyFont="1" applyFill="1" applyBorder="1" applyAlignment="1">
      <alignment horizontal="center"/>
    </xf>
    <xf numFmtId="49" fontId="26" fillId="3" borderId="11" xfId="0" applyNumberFormat="1" applyFont="1" applyFill="1" applyBorder="1" applyAlignment="1">
      <alignment horizontal="center"/>
    </xf>
    <xf numFmtId="49" fontId="26" fillId="0" borderId="16" xfId="0" applyNumberFormat="1" applyFont="1" applyFill="1" applyBorder="1" applyAlignment="1">
      <alignment horizontal="center" vertical="center"/>
    </xf>
    <xf numFmtId="49" fontId="26" fillId="0" borderId="11" xfId="0" applyNumberFormat="1" applyFont="1" applyFill="1" applyBorder="1" applyAlignment="1">
      <alignment horizontal="center" vertical="center"/>
    </xf>
    <xf numFmtId="49" fontId="26" fillId="0" borderId="6" xfId="0" applyNumberFormat="1" applyFont="1" applyFill="1" applyBorder="1" applyAlignment="1">
      <alignment horizontal="center" vertical="center" wrapText="1"/>
    </xf>
    <xf numFmtId="49" fontId="26" fillId="3" borderId="14" xfId="0" applyNumberFormat="1" applyFont="1" applyFill="1" applyBorder="1" applyAlignment="1">
      <alignment horizontal="center" vertical="center" wrapText="1"/>
    </xf>
    <xf numFmtId="49" fontId="26" fillId="3" borderId="19" xfId="0" applyNumberFormat="1" applyFont="1" applyFill="1" applyBorder="1" applyAlignment="1">
      <alignment horizontal="center" vertical="center" wrapText="1"/>
    </xf>
    <xf numFmtId="49" fontId="26" fillId="3" borderId="9" xfId="0" applyNumberFormat="1" applyFont="1" applyFill="1" applyBorder="1" applyAlignment="1">
      <alignment horizontal="center" vertical="center" wrapText="1"/>
    </xf>
    <xf numFmtId="49" fontId="26" fillId="3" borderId="20" xfId="0" applyNumberFormat="1" applyFont="1" applyFill="1" applyBorder="1" applyAlignment="1">
      <alignment horizontal="center"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0" fontId="28" fillId="0" borderId="6" xfId="0" applyNumberFormat="1" applyFont="1" applyFill="1" applyBorder="1" applyAlignment="1">
      <alignment horizontal="center"/>
    </xf>
    <xf numFmtId="49" fontId="26" fillId="0" borderId="6" xfId="0" applyNumberFormat="1" applyFont="1" applyFill="1" applyBorder="1" applyAlignment="1">
      <alignment horizontal="center" vertical="center"/>
    </xf>
    <xf numFmtId="49" fontId="26" fillId="3" borderId="6" xfId="0" applyNumberFormat="1" applyFont="1" applyFill="1" applyBorder="1" applyAlignment="1">
      <alignment horizontal="center" wrapText="1"/>
    </xf>
    <xf numFmtId="49" fontId="10" fillId="3" borderId="6" xfId="0" applyNumberFormat="1" applyFont="1" applyFill="1" applyBorder="1" applyAlignment="1">
      <alignment horizontal="center" wrapText="1"/>
    </xf>
    <xf numFmtId="49" fontId="26" fillId="3" borderId="0" xfId="0" applyNumberFormat="1" applyFont="1" applyFill="1" applyAlignment="1">
      <alignment horizontal="left"/>
    </xf>
    <xf numFmtId="49" fontId="32" fillId="3" borderId="23" xfId="0" applyNumberFormat="1" applyFont="1" applyFill="1" applyBorder="1" applyAlignment="1">
      <alignment horizontal="left" vertical="center" wrapText="1"/>
    </xf>
    <xf numFmtId="49" fontId="32" fillId="3" borderId="0" xfId="0" applyNumberFormat="1" applyFont="1" applyFill="1" applyAlignment="1">
      <alignment horizontal="left"/>
    </xf>
    <xf numFmtId="49" fontId="26" fillId="3" borderId="6" xfId="0" applyNumberFormat="1" applyFont="1" applyFill="1" applyBorder="1" applyAlignment="1">
      <alignment horizontal="center" vertical="center" wrapText="1"/>
    </xf>
    <xf numFmtId="185" fontId="26" fillId="3" borderId="6" xfId="0" applyNumberFormat="1" applyFont="1" applyFill="1" applyBorder="1" applyAlignment="1">
      <alignment horizontal="center" wrapText="1"/>
    </xf>
    <xf numFmtId="49" fontId="26" fillId="3" borderId="28" xfId="0" applyNumberFormat="1" applyFont="1" applyFill="1" applyBorder="1" applyAlignment="1">
      <alignment horizontal="center" vertical="center"/>
    </xf>
    <xf numFmtId="49" fontId="26" fillId="3" borderId="30" xfId="0" applyNumberFormat="1" applyFont="1" applyFill="1" applyBorder="1" applyAlignment="1">
      <alignment horizontal="center" vertical="center"/>
    </xf>
    <xf numFmtId="49" fontId="26" fillId="3" borderId="0" xfId="0" applyNumberFormat="1" applyFont="1" applyFill="1" applyAlignment="1">
      <alignment horizontal="left" vertical="top"/>
    </xf>
    <xf numFmtId="49" fontId="26" fillId="3" borderId="5" xfId="0" applyNumberFormat="1" applyFont="1" applyFill="1" applyBorder="1" applyAlignment="1">
      <alignment horizontal="center" vertical="center" wrapText="1"/>
    </xf>
    <xf numFmtId="49" fontId="26" fillId="3" borderId="24" xfId="0" applyNumberFormat="1" applyFont="1" applyFill="1" applyBorder="1" applyAlignment="1">
      <alignment horizontal="center" vertical="center" wrapText="1"/>
    </xf>
    <xf numFmtId="49" fontId="26" fillId="3" borderId="25" xfId="0" applyNumberFormat="1" applyFont="1" applyFill="1" applyBorder="1" applyAlignment="1">
      <alignment horizontal="center" vertical="center" wrapText="1"/>
    </xf>
    <xf numFmtId="49" fontId="26" fillId="3" borderId="26" xfId="0" applyNumberFormat="1" applyFont="1" applyFill="1" applyBorder="1" applyAlignment="1">
      <alignment horizontal="center" vertical="center"/>
    </xf>
    <xf numFmtId="49" fontId="26" fillId="3" borderId="2" xfId="0" applyNumberFormat="1" applyFont="1" applyFill="1" applyBorder="1" applyAlignment="1">
      <alignment horizontal="center" vertical="center"/>
    </xf>
    <xf numFmtId="49" fontId="26" fillId="3" borderId="27" xfId="0" applyNumberFormat="1" applyFont="1" applyFill="1" applyBorder="1" applyAlignment="1">
      <alignment horizontal="center" vertical="center"/>
    </xf>
    <xf numFmtId="49" fontId="26" fillId="3" borderId="4" xfId="0" applyNumberFormat="1" applyFont="1" applyFill="1" applyBorder="1" applyAlignment="1">
      <alignment horizontal="center" vertical="center"/>
    </xf>
    <xf numFmtId="49" fontId="26" fillId="3" borderId="29" xfId="0" applyNumberFormat="1" applyFont="1" applyFill="1" applyBorder="1" applyAlignment="1">
      <alignment horizontal="center" vertical="center"/>
    </xf>
    <xf numFmtId="49" fontId="26" fillId="3" borderId="28" xfId="0" applyNumberFormat="1" applyFont="1" applyFill="1" applyBorder="1" applyAlignment="1">
      <alignment horizontal="center" vertical="center" wrapText="1"/>
    </xf>
    <xf numFmtId="49" fontId="26" fillId="3" borderId="30"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0" xfId="0" applyFont="1" applyFill="1" applyAlignment="1">
      <alignment horizontal="left" wrapText="1"/>
    </xf>
    <xf numFmtId="49" fontId="5" fillId="2" borderId="0" xfId="0" applyNumberFormat="1" applyFont="1" applyFill="1" applyAlignment="1">
      <alignment horizontal="left" wrapText="1"/>
    </xf>
    <xf numFmtId="49" fontId="4" fillId="2" borderId="0" xfId="0" applyNumberFormat="1" applyFont="1" applyFill="1" applyAlignment="1">
      <alignment horizontal="left" vertical="top"/>
    </xf>
    <xf numFmtId="49" fontId="4" fillId="2" borderId="0" xfId="0" applyNumberFormat="1" applyFont="1" applyFill="1" applyAlignment="1">
      <alignment horizontal="left" vertical="top" wrapText="1"/>
    </xf>
    <xf numFmtId="49" fontId="4" fillId="2" borderId="1" xfId="0" applyNumberFormat="1" applyFont="1" applyFill="1" applyBorder="1" applyAlignment="1">
      <alignment horizontal="right"/>
    </xf>
    <xf numFmtId="49" fontId="10" fillId="2" borderId="0" xfId="0" applyNumberFormat="1" applyFont="1" applyFill="1" applyAlignment="1">
      <alignment horizontal="left" vertical="top" wrapText="1"/>
    </xf>
    <xf numFmtId="49" fontId="1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31" xfId="0" applyNumberFormat="1" applyFont="1" applyFill="1" applyBorder="1" applyAlignment="1">
      <alignment horizontal="left" wrapText="1"/>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xf>
    <xf numFmtId="49" fontId="5" fillId="2" borderId="31" xfId="0" applyNumberFormat="1" applyFont="1" applyFill="1" applyBorder="1" applyAlignment="1">
      <alignment horizontal="left"/>
    </xf>
    <xf numFmtId="49" fontId="5" fillId="2" borderId="0" xfId="0" applyNumberFormat="1" applyFont="1" applyFill="1" applyAlignment="1">
      <alignment horizontal="left" vertical="center"/>
    </xf>
    <xf numFmtId="49" fontId="12" fillId="2" borderId="0" xfId="0" applyNumberFormat="1" applyFont="1" applyFill="1" applyAlignment="1">
      <alignment horizontal="left"/>
    </xf>
    <xf numFmtId="49" fontId="5" fillId="2" borderId="0" xfId="0" applyNumberFormat="1" applyFont="1" applyFill="1" applyAlignment="1">
      <alignment horizontal="left" vertical="center" wrapText="1"/>
    </xf>
    <xf numFmtId="49" fontId="10" fillId="2" borderId="0" xfId="0" applyNumberFormat="1" applyFont="1" applyFill="1" applyAlignment="1">
      <alignment horizontal="left" vertical="top"/>
    </xf>
    <xf numFmtId="49" fontId="13" fillId="2" borderId="0" xfId="0" applyNumberFormat="1" applyFont="1" applyFill="1" applyAlignment="1">
      <alignment horizontal="left" vertical="top"/>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2" borderId="0" xfId="0" applyNumberFormat="1" applyFont="1" applyFill="1" applyAlignment="1">
      <alignment horizontal="center" vertical="center" wrapText="1"/>
    </xf>
    <xf numFmtId="49" fontId="5" fillId="2" borderId="3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49" fontId="10" fillId="2" borderId="1" xfId="0" applyNumberFormat="1" applyFont="1" applyFill="1" applyBorder="1" applyAlignment="1">
      <alignment horizontal="center"/>
    </xf>
    <xf numFmtId="0" fontId="4" fillId="2" borderId="1" xfId="0" applyFont="1" applyFill="1" applyBorder="1" applyAlignment="1">
      <alignment horizontal="center" wrapText="1"/>
    </xf>
    <xf numFmtId="49" fontId="14" fillId="2" borderId="0" xfId="0" applyNumberFormat="1" applyFont="1" applyFill="1" applyAlignment="1">
      <alignment horizontal="left" vertical="top"/>
    </xf>
    <xf numFmtId="49" fontId="16" fillId="2" borderId="1" xfId="0" applyNumberFormat="1" applyFont="1" applyFill="1" applyBorder="1" applyAlignment="1">
      <alignment horizontal="center" vertical="center"/>
    </xf>
    <xf numFmtId="49" fontId="16" fillId="2" borderId="1" xfId="0" applyNumberFormat="1" applyFont="1" applyFill="1" applyBorder="1" applyAlignment="1">
      <alignment horizontal="center"/>
    </xf>
    <xf numFmtId="49" fontId="18" fillId="2" borderId="0" xfId="0" applyNumberFormat="1" applyFont="1" applyFill="1" applyAlignment="1">
      <alignment horizontal="left" wrapText="1"/>
    </xf>
    <xf numFmtId="49" fontId="14" fillId="2" borderId="0" xfId="0" applyNumberFormat="1" applyFont="1" applyFill="1" applyAlignment="1">
      <alignment horizontal="left" vertical="top" wrapText="1"/>
    </xf>
    <xf numFmtId="49" fontId="18" fillId="2" borderId="0" xfId="0" applyNumberFormat="1" applyFont="1" applyFill="1" applyAlignment="1">
      <alignment horizontal="left"/>
    </xf>
    <xf numFmtId="49" fontId="14" fillId="2" borderId="33" xfId="0" applyNumberFormat="1" applyFont="1" applyFill="1" applyBorder="1" applyAlignment="1">
      <alignment horizontal="left" vertical="top" wrapText="1"/>
    </xf>
    <xf numFmtId="49" fontId="16" fillId="2" borderId="0" xfId="0" applyNumberFormat="1" applyFont="1" applyFill="1" applyAlignment="1">
      <alignment horizontal="left"/>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8" fillId="2" borderId="32" xfId="0" applyNumberFormat="1" applyFont="1" applyFill="1" applyBorder="1" applyAlignment="1">
      <alignment horizontal="left"/>
    </xf>
    <xf numFmtId="49" fontId="16" fillId="2" borderId="5" xfId="0" applyNumberFormat="1" applyFont="1" applyFill="1" applyBorder="1" applyAlignment="1">
      <alignment horizontal="center" vertical="center"/>
    </xf>
    <xf numFmtId="49" fontId="16" fillId="2" borderId="25" xfId="0" applyNumberFormat="1" applyFont="1" applyFill="1" applyBorder="1" applyAlignment="1">
      <alignment horizontal="center" vertical="center"/>
    </xf>
    <xf numFmtId="49" fontId="16" fillId="2" borderId="28"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49" fontId="16" fillId="2" borderId="0" xfId="0" applyNumberFormat="1" applyFont="1" applyFill="1" applyAlignment="1">
      <alignment horizontal="left" vertical="top"/>
    </xf>
    <xf numFmtId="0" fontId="5" fillId="3" borderId="0" xfId="0" applyFont="1" applyFill="1" applyAlignment="1">
      <alignment horizontal="left" wrapText="1"/>
    </xf>
    <xf numFmtId="49" fontId="5" fillId="3" borderId="0" xfId="0" applyNumberFormat="1" applyFont="1" applyFill="1" applyAlignment="1">
      <alignment horizontal="left" wrapText="1"/>
    </xf>
    <xf numFmtId="49" fontId="14" fillId="2" borderId="0" xfId="0" applyNumberFormat="1" applyFont="1" applyFill="1" applyAlignment="1">
      <alignment horizontal="left"/>
    </xf>
    <xf numFmtId="185" fontId="49" fillId="0" borderId="6" xfId="0" applyNumberFormat="1" applyFont="1" applyFill="1" applyBorder="1" applyAlignment="1">
      <alignment horizontal="center" wrapText="1"/>
    </xf>
    <xf numFmtId="0" fontId="49" fillId="0" borderId="0" xfId="0" applyFont="1" applyFill="1" applyAlignment="1">
      <alignment horizontal="left" vertical="center" wrapText="1"/>
    </xf>
    <xf numFmtId="0" fontId="40" fillId="0" borderId="6" xfId="8" applyFont="1" applyFill="1" applyBorder="1" applyAlignment="1">
      <alignment horizontal="center" vertical="center"/>
    </xf>
    <xf numFmtId="0" fontId="40" fillId="0" borderId="6" xfId="8" applyFont="1" applyFill="1" applyBorder="1" applyAlignment="1">
      <alignment horizontal="center" vertical="center" wrapText="1"/>
    </xf>
    <xf numFmtId="0" fontId="49" fillId="0" borderId="6" xfId="0" applyFont="1" applyFill="1" applyBorder="1" applyAlignment="1">
      <alignment horizontal="center" wrapText="1"/>
    </xf>
    <xf numFmtId="49" fontId="10" fillId="2" borderId="0" xfId="0" applyNumberFormat="1" applyFont="1" applyFill="1" applyAlignment="1">
      <alignment horizontal="left" vertical="center"/>
    </xf>
    <xf numFmtId="49" fontId="14" fillId="2" borderId="0" xfId="0" applyNumberFormat="1" applyFont="1" applyFill="1" applyAlignment="1">
      <alignment horizontal="left" vertical="center"/>
    </xf>
    <xf numFmtId="49"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xf>
    <xf numFmtId="49" fontId="18" fillId="2" borderId="28" xfId="0" applyNumberFormat="1" applyFont="1" applyFill="1" applyBorder="1" applyAlignment="1">
      <alignment horizontal="center" vertical="center"/>
    </xf>
    <xf numFmtId="177" fontId="20" fillId="2" borderId="1" xfId="0" applyNumberFormat="1" applyFont="1" applyFill="1" applyBorder="1" applyAlignment="1">
      <alignment horizontal="right"/>
    </xf>
    <xf numFmtId="0" fontId="18" fillId="2" borderId="0" xfId="0" applyFont="1" applyFill="1" applyAlignment="1">
      <alignment horizontal="left" wrapText="1"/>
    </xf>
    <xf numFmtId="0" fontId="18" fillId="2" borderId="0" xfId="0" applyFont="1" applyFill="1" applyAlignment="1">
      <alignment horizontal="left"/>
    </xf>
    <xf numFmtId="49" fontId="18" fillId="2" borderId="1" xfId="0" applyNumberFormat="1" applyFont="1" applyFill="1" applyBorder="1" applyAlignment="1">
      <alignment horizontal="left" vertical="center"/>
    </xf>
    <xf numFmtId="0" fontId="48" fillId="5" borderId="10" xfId="0" applyNumberFormat="1" applyFont="1" applyFill="1" applyBorder="1" applyAlignment="1">
      <alignment horizontal="left" vertical="center" wrapText="1"/>
    </xf>
    <xf numFmtId="0" fontId="48" fillId="5" borderId="36" xfId="0" applyNumberFormat="1" applyFont="1" applyFill="1" applyBorder="1" applyAlignment="1">
      <alignment horizontal="left" vertical="center" wrapText="1"/>
    </xf>
    <xf numFmtId="0" fontId="48" fillId="0" borderId="37" xfId="0" applyNumberFormat="1" applyFont="1" applyFill="1" applyBorder="1" applyAlignment="1">
      <alignment horizontal="center" vertical="center"/>
    </xf>
    <xf numFmtId="0" fontId="48" fillId="0" borderId="10" xfId="0" applyNumberFormat="1" applyFont="1" applyFill="1" applyBorder="1" applyAlignment="1">
      <alignment horizontal="center" vertical="center"/>
    </xf>
    <xf numFmtId="0" fontId="48" fillId="0" borderId="34" xfId="0" applyNumberFormat="1" applyFont="1" applyFill="1" applyBorder="1" applyAlignment="1">
      <alignment horizontal="center" vertical="center"/>
    </xf>
    <xf numFmtId="0" fontId="48" fillId="0" borderId="6" xfId="0" applyNumberFormat="1" applyFont="1" applyFill="1" applyBorder="1" applyAlignment="1">
      <alignment horizontal="center" vertical="center"/>
    </xf>
    <xf numFmtId="0" fontId="46" fillId="0" borderId="34" xfId="0" applyNumberFormat="1" applyFont="1" applyFill="1" applyBorder="1" applyAlignment="1">
      <alignment horizontal="center" vertical="center"/>
    </xf>
    <xf numFmtId="0" fontId="46" fillId="0" borderId="35" xfId="0" applyNumberFormat="1" applyFont="1" applyFill="1" applyBorder="1" applyAlignment="1">
      <alignment horizontal="center" vertical="center"/>
    </xf>
    <xf numFmtId="0" fontId="48" fillId="0" borderId="10" xfId="0" applyNumberFormat="1" applyFont="1" applyFill="1" applyBorder="1" applyAlignment="1">
      <alignment horizontal="left" vertical="center" wrapText="1"/>
    </xf>
    <xf numFmtId="0" fontId="46" fillId="5" borderId="15" xfId="0" applyNumberFormat="1" applyFont="1" applyFill="1" applyBorder="1" applyAlignment="1">
      <alignment horizontal="left" vertical="center"/>
    </xf>
    <xf numFmtId="0" fontId="47" fillId="0" borderId="0" xfId="0" applyNumberFormat="1" applyFont="1" applyAlignment="1">
      <alignment horizontal="left" vertical="top" wrapText="1"/>
    </xf>
    <xf numFmtId="0" fontId="48" fillId="8" borderId="38" xfId="0" applyNumberFormat="1" applyFont="1" applyFill="1" applyBorder="1" applyAlignment="1">
      <alignment horizontal="center" vertical="center" wrapText="1"/>
    </xf>
    <xf numFmtId="0" fontId="48" fillId="8" borderId="39" xfId="0" applyNumberFormat="1" applyFont="1" applyFill="1" applyBorder="1" applyAlignment="1">
      <alignment horizontal="center" vertical="center" wrapText="1"/>
    </xf>
    <xf numFmtId="0" fontId="48" fillId="8" borderId="40" xfId="0" applyNumberFormat="1" applyFont="1" applyFill="1" applyBorder="1" applyAlignment="1">
      <alignment horizontal="center" vertical="center"/>
    </xf>
    <xf numFmtId="0" fontId="48" fillId="8" borderId="41" xfId="0" applyNumberFormat="1" applyFont="1" applyFill="1" applyBorder="1" applyAlignment="1">
      <alignment horizontal="center" vertical="center"/>
    </xf>
    <xf numFmtId="0" fontId="48" fillId="8" borderId="42" xfId="0" applyNumberFormat="1" applyFont="1" applyFill="1" applyBorder="1" applyAlignment="1">
      <alignment horizontal="center" vertical="center"/>
    </xf>
    <xf numFmtId="0" fontId="35" fillId="6" borderId="6" xfId="5" applyFont="1" applyFill="1" applyBorder="1" applyAlignment="1">
      <alignment horizontal="center" vertical="center"/>
    </xf>
    <xf numFmtId="0" fontId="35" fillId="6" borderId="12" xfId="5" applyFont="1" applyFill="1" applyBorder="1" applyAlignment="1">
      <alignment horizontal="center" vertical="center" wrapText="1"/>
    </xf>
    <xf numFmtId="0" fontId="35" fillId="6" borderId="13" xfId="5" applyFont="1" applyFill="1" applyBorder="1" applyAlignment="1">
      <alignment horizontal="center" vertical="center" wrapText="1"/>
    </xf>
    <xf numFmtId="0" fontId="48" fillId="0" borderId="0" xfId="0" applyNumberFormat="1" applyFont="1" applyBorder="1" applyAlignment="1">
      <alignment horizontal="left" vertical="top"/>
    </xf>
    <xf numFmtId="0" fontId="48" fillId="6" borderId="6" xfId="0" applyNumberFormat="1" applyFont="1" applyFill="1" applyBorder="1" applyAlignment="1">
      <alignment horizontal="center" vertical="center" wrapText="1"/>
    </xf>
    <xf numFmtId="0" fontId="48" fillId="6" borderId="16" xfId="0" applyNumberFormat="1" applyFont="1" applyFill="1" applyBorder="1" applyAlignment="1">
      <alignment horizontal="center" vertical="center" wrapText="1"/>
    </xf>
    <xf numFmtId="0" fontId="48" fillId="6" borderId="11" xfId="0" applyNumberFormat="1" applyFont="1" applyFill="1" applyBorder="1" applyAlignment="1">
      <alignment horizontal="center" vertical="center" wrapText="1"/>
    </xf>
    <xf numFmtId="0" fontId="48" fillId="0" borderId="13" xfId="0" applyNumberFormat="1" applyFont="1" applyBorder="1" applyAlignment="1">
      <alignment horizontal="center"/>
    </xf>
    <xf numFmtId="0" fontId="35" fillId="6" borderId="6" xfId="5" applyFont="1" applyFill="1" applyBorder="1" applyAlignment="1">
      <alignment horizontal="center" vertical="center" wrapText="1"/>
    </xf>
    <xf numFmtId="0" fontId="35" fillId="6" borderId="6" xfId="0" applyFont="1" applyFill="1" applyBorder="1" applyAlignment="1">
      <alignment horizontal="center" vertical="center" wrapText="1"/>
    </xf>
    <xf numFmtId="0" fontId="48" fillId="6" borderId="12" xfId="0" applyNumberFormat="1" applyFont="1" applyFill="1" applyBorder="1" applyAlignment="1">
      <alignment horizontal="center" vertical="center" wrapText="1"/>
    </xf>
    <xf numFmtId="0" fontId="48" fillId="6" borderId="13" xfId="0" applyNumberFormat="1" applyFont="1" applyFill="1" applyBorder="1" applyAlignment="1">
      <alignment horizontal="center" vertical="center" wrapText="1"/>
    </xf>
    <xf numFmtId="0" fontId="56" fillId="5" borderId="0" xfId="0" applyNumberFormat="1" applyFont="1" applyFill="1" applyBorder="1" applyAlignment="1">
      <alignment horizontal="left" vertical="center"/>
    </xf>
    <xf numFmtId="0" fontId="56" fillId="5" borderId="6" xfId="0" applyNumberFormat="1" applyFont="1" applyFill="1" applyBorder="1" applyAlignment="1">
      <alignment horizontal="center" vertical="center"/>
    </xf>
    <xf numFmtId="0" fontId="48" fillId="6" borderId="14" xfId="0" applyNumberFormat="1" applyFont="1" applyFill="1" applyBorder="1" applyAlignment="1">
      <alignment horizontal="center" vertical="center" wrapText="1"/>
    </xf>
    <xf numFmtId="0" fontId="48" fillId="6" borderId="23" xfId="0" applyNumberFormat="1" applyFont="1" applyFill="1" applyBorder="1" applyAlignment="1">
      <alignment horizontal="center" vertical="center" wrapText="1"/>
    </xf>
    <xf numFmtId="0" fontId="48" fillId="6" borderId="19" xfId="0" applyNumberFormat="1" applyFont="1" applyFill="1" applyBorder="1" applyAlignment="1">
      <alignment horizontal="center" vertical="center" wrapText="1"/>
    </xf>
    <xf numFmtId="0" fontId="35" fillId="6" borderId="16" xfId="5" applyFont="1" applyFill="1" applyBorder="1" applyAlignment="1">
      <alignment horizontal="center" vertical="center"/>
    </xf>
    <xf numFmtId="0" fontId="35" fillId="6" borderId="11" xfId="5" applyFont="1" applyFill="1" applyBorder="1" applyAlignment="1">
      <alignment horizontal="center" vertical="center"/>
    </xf>
    <xf numFmtId="0" fontId="46" fillId="5" borderId="0" xfId="0" applyNumberFormat="1" applyFont="1" applyFill="1" applyBorder="1" applyAlignment="1">
      <alignment horizontal="left" vertical="center"/>
    </xf>
    <xf numFmtId="0" fontId="35" fillId="6" borderId="16" xfId="5" applyFont="1" applyFill="1" applyBorder="1" applyAlignment="1">
      <alignment horizontal="center" vertical="center" wrapText="1"/>
    </xf>
    <xf numFmtId="0" fontId="35" fillId="6" borderId="11" xfId="5" applyFont="1" applyFill="1" applyBorder="1" applyAlignment="1">
      <alignment horizontal="center" vertical="center" wrapText="1"/>
    </xf>
    <xf numFmtId="0" fontId="48" fillId="6" borderId="0" xfId="0" applyNumberFormat="1" applyFont="1" applyFill="1" applyBorder="1" applyAlignment="1">
      <alignment horizontal="center" vertical="center" wrapText="1"/>
    </xf>
    <xf numFmtId="0" fontId="48" fillId="6" borderId="15" xfId="0" applyNumberFormat="1" applyFont="1" applyFill="1" applyBorder="1" applyAlignment="1">
      <alignment horizontal="center" vertical="center" wrapText="1"/>
    </xf>
    <xf numFmtId="0" fontId="48" fillId="6" borderId="6" xfId="0" applyNumberFormat="1" applyFont="1" applyFill="1" applyBorder="1" applyAlignment="1">
      <alignment horizontal="center"/>
    </xf>
    <xf numFmtId="0" fontId="48" fillId="6" borderId="18" xfId="0" applyNumberFormat="1" applyFont="1" applyFill="1" applyBorder="1" applyAlignment="1">
      <alignment horizontal="center" vertical="center" wrapText="1"/>
    </xf>
    <xf numFmtId="0" fontId="47" fillId="0" borderId="0" xfId="0" applyFont="1" applyFill="1" applyAlignment="1">
      <alignment horizontal="left"/>
    </xf>
    <xf numFmtId="0" fontId="48" fillId="6" borderId="16" xfId="0" applyNumberFormat="1" applyFont="1" applyFill="1" applyBorder="1" applyAlignment="1">
      <alignment horizontal="center"/>
    </xf>
    <xf numFmtId="0" fontId="48" fillId="6" borderId="18" xfId="0" applyNumberFormat="1" applyFont="1" applyFill="1" applyBorder="1" applyAlignment="1">
      <alignment horizontal="center"/>
    </xf>
    <xf numFmtId="0" fontId="56" fillId="6" borderId="16" xfId="0" applyNumberFormat="1" applyFont="1" applyFill="1" applyBorder="1" applyAlignment="1">
      <alignment horizontal="center" vertical="center"/>
    </xf>
    <xf numFmtId="0" fontId="56" fillId="6" borderId="18" xfId="0" applyNumberFormat="1" applyFont="1" applyFill="1" applyBorder="1" applyAlignment="1">
      <alignment horizontal="center" vertical="center"/>
    </xf>
    <xf numFmtId="0" fontId="56" fillId="6" borderId="11" xfId="0" applyNumberFormat="1" applyFont="1" applyFill="1" applyBorder="1" applyAlignment="1">
      <alignment horizontal="center" vertical="center"/>
    </xf>
    <xf numFmtId="0" fontId="48" fillId="6" borderId="11" xfId="0" applyNumberFormat="1" applyFont="1" applyFill="1" applyBorder="1" applyAlignment="1">
      <alignment horizontal="center"/>
    </xf>
    <xf numFmtId="0" fontId="56" fillId="6" borderId="12" xfId="0" applyNumberFormat="1" applyFont="1" applyFill="1" applyBorder="1" applyAlignment="1">
      <alignment horizontal="center" vertical="center" wrapText="1"/>
    </xf>
    <xf numFmtId="0" fontId="56" fillId="6" borderId="43" xfId="0" applyNumberFormat="1" applyFont="1" applyFill="1" applyBorder="1" applyAlignment="1">
      <alignment horizontal="center" vertical="center" wrapText="1"/>
    </xf>
    <xf numFmtId="0" fontId="56" fillId="6" borderId="13" xfId="0" applyNumberFormat="1" applyFont="1" applyFill="1" applyBorder="1" applyAlignment="1">
      <alignment horizontal="center" vertical="center" wrapText="1"/>
    </xf>
    <xf numFmtId="0" fontId="46" fillId="0" borderId="0" xfId="0" applyNumberFormat="1" applyFont="1" applyFill="1" applyBorder="1" applyAlignment="1">
      <alignment horizontal="left" vertical="center"/>
    </xf>
    <xf numFmtId="0" fontId="35" fillId="6" borderId="6" xfId="0" applyFont="1" applyFill="1" applyBorder="1" applyAlignment="1">
      <alignment horizontal="center" vertical="top" wrapText="1"/>
    </xf>
    <xf numFmtId="17" fontId="35" fillId="6" borderId="6" xfId="1" applyNumberFormat="1" applyFont="1" applyFill="1" applyBorder="1" applyAlignment="1">
      <alignment horizontal="center" vertical="top" wrapText="1"/>
    </xf>
    <xf numFmtId="0" fontId="35" fillId="6" borderId="6" xfId="1" applyNumberFormat="1" applyFont="1" applyFill="1" applyBorder="1" applyAlignment="1">
      <alignment horizontal="center" vertical="top" wrapText="1"/>
    </xf>
    <xf numFmtId="0" fontId="39" fillId="0" borderId="6" xfId="0" applyFont="1" applyFill="1" applyBorder="1" applyAlignment="1">
      <alignment horizontal="center" vertical="top" wrapText="1"/>
    </xf>
    <xf numFmtId="0" fontId="35" fillId="0" borderId="16" xfId="0" applyFont="1" applyFill="1" applyBorder="1" applyAlignment="1">
      <alignment horizontal="left" vertical="top" wrapText="1"/>
    </xf>
    <xf numFmtId="0" fontId="35" fillId="0" borderId="18" xfId="0" applyFont="1" applyFill="1" applyBorder="1" applyAlignment="1">
      <alignment horizontal="left" vertical="top" wrapText="1"/>
    </xf>
    <xf numFmtId="0" fontId="35" fillId="0" borderId="11" xfId="0" applyFont="1" applyFill="1" applyBorder="1" applyAlignment="1">
      <alignment horizontal="left" vertical="top" wrapText="1"/>
    </xf>
    <xf numFmtId="186" fontId="35" fillId="0" borderId="16" xfId="0" applyNumberFormat="1" applyFont="1" applyFill="1" applyBorder="1" applyAlignment="1">
      <alignment horizontal="left" vertical="top" wrapText="1"/>
    </xf>
    <xf numFmtId="186" fontId="35" fillId="0" borderId="18" xfId="0" applyNumberFormat="1" applyFont="1" applyFill="1" applyBorder="1" applyAlignment="1">
      <alignment horizontal="left" vertical="top" wrapText="1"/>
    </xf>
    <xf numFmtId="186" fontId="35" fillId="0" borderId="11" xfId="0" applyNumberFormat="1" applyFont="1" applyFill="1" applyBorder="1" applyAlignment="1">
      <alignment horizontal="left" vertical="top" wrapText="1"/>
    </xf>
    <xf numFmtId="0" fontId="47" fillId="0" borderId="0" xfId="0" applyFont="1" applyAlignment="1">
      <alignment horizontal="left"/>
    </xf>
    <xf numFmtId="186" fontId="35" fillId="0" borderId="6" xfId="0" applyNumberFormat="1" applyFont="1" applyFill="1" applyBorder="1" applyAlignment="1">
      <alignment horizontal="left" vertical="top" wrapText="1"/>
    </xf>
    <xf numFmtId="201" fontId="35" fillId="0" borderId="16" xfId="0" applyNumberFormat="1" applyFont="1" applyFill="1" applyBorder="1" applyAlignment="1">
      <alignment horizontal="left" vertical="top" wrapText="1"/>
    </xf>
    <xf numFmtId="201" fontId="35" fillId="0" borderId="18" xfId="0" applyNumberFormat="1" applyFont="1" applyFill="1" applyBorder="1" applyAlignment="1">
      <alignment horizontal="left" vertical="top" wrapText="1"/>
    </xf>
    <xf numFmtId="201" fontId="35" fillId="0" borderId="11" xfId="0" applyNumberFormat="1" applyFont="1" applyFill="1" applyBorder="1" applyAlignment="1">
      <alignment horizontal="left" vertical="top" wrapText="1"/>
    </xf>
    <xf numFmtId="201" fontId="35" fillId="0" borderId="6" xfId="0" applyNumberFormat="1" applyFont="1" applyFill="1" applyBorder="1" applyAlignment="1">
      <alignment horizontal="left" vertical="top" wrapText="1"/>
    </xf>
    <xf numFmtId="186" fontId="35" fillId="0" borderId="6" xfId="0" applyNumberFormat="1" applyFont="1" applyFill="1" applyBorder="1" applyAlignment="1">
      <alignment horizontal="center" vertical="top" wrapText="1"/>
    </xf>
    <xf numFmtId="0" fontId="55" fillId="0" borderId="0" xfId="0" applyFont="1" applyFill="1" applyBorder="1" applyAlignment="1">
      <alignment horizontal="left"/>
    </xf>
    <xf numFmtId="0" fontId="35" fillId="0" borderId="16" xfId="0" applyFont="1" applyFill="1" applyBorder="1" applyAlignment="1">
      <alignment horizontal="center"/>
    </xf>
    <xf numFmtId="0" fontId="35" fillId="0" borderId="18" xfId="0" applyFont="1" applyFill="1" applyBorder="1" applyAlignment="1">
      <alignment horizontal="center"/>
    </xf>
    <xf numFmtId="0" fontId="35" fillId="0" borderId="11" xfId="0" applyFont="1" applyFill="1" applyBorder="1" applyAlignment="1">
      <alignment horizontal="center"/>
    </xf>
    <xf numFmtId="0" fontId="56" fillId="6" borderId="6" xfId="0" applyFont="1" applyFill="1" applyBorder="1" applyAlignment="1">
      <alignment horizontal="center" vertical="center"/>
    </xf>
    <xf numFmtId="0" fontId="35" fillId="6" borderId="6" xfId="0" applyFont="1" applyFill="1" applyBorder="1"/>
    <xf numFmtId="201" fontId="56" fillId="0" borderId="16" xfId="0" applyNumberFormat="1" applyFont="1" applyFill="1" applyBorder="1" applyAlignment="1">
      <alignment horizontal="center" vertical="top"/>
    </xf>
    <xf numFmtId="201" fontId="56" fillId="0" borderId="18" xfId="0" applyNumberFormat="1" applyFont="1" applyFill="1" applyBorder="1" applyAlignment="1">
      <alignment horizontal="center" vertical="top"/>
    </xf>
    <xf numFmtId="0" fontId="56" fillId="0" borderId="6" xfId="0" applyFont="1" applyFill="1" applyBorder="1" applyAlignment="1">
      <alignment horizontal="center" vertical="top"/>
    </xf>
    <xf numFmtId="0" fontId="47" fillId="0" borderId="0" xfId="0" applyNumberFormat="1" applyFont="1" applyFill="1" applyAlignment="1">
      <alignment horizontal="left" vertical="top" wrapText="1"/>
    </xf>
    <xf numFmtId="17" fontId="35" fillId="0" borderId="6" xfId="1" applyNumberFormat="1" applyFont="1" applyFill="1" applyBorder="1" applyAlignment="1">
      <alignment horizontal="center" vertical="top" wrapText="1"/>
    </xf>
    <xf numFmtId="0" fontId="35" fillId="0" borderId="6" xfId="1" applyNumberFormat="1" applyFont="1" applyFill="1" applyBorder="1" applyAlignment="1">
      <alignment horizontal="center" vertical="top" wrapText="1"/>
    </xf>
    <xf numFmtId="0" fontId="56" fillId="0" borderId="45" xfId="0" applyFont="1" applyFill="1" applyBorder="1" applyAlignment="1">
      <alignment horizontal="center" vertical="top"/>
    </xf>
    <xf numFmtId="0" fontId="56" fillId="0" borderId="18" xfId="0" applyFont="1" applyFill="1" applyBorder="1" applyAlignment="1">
      <alignment horizontal="center" vertical="top"/>
    </xf>
    <xf numFmtId="0" fontId="56" fillId="0" borderId="11" xfId="0" applyFont="1" applyFill="1" applyBorder="1" applyAlignment="1">
      <alignment horizontal="center" vertical="top"/>
    </xf>
    <xf numFmtId="0" fontId="35" fillId="0" borderId="6" xfId="0" applyFont="1" applyFill="1" applyBorder="1" applyAlignment="1">
      <alignment horizontal="center" vertical="center" wrapText="1"/>
    </xf>
    <xf numFmtId="0" fontId="35" fillId="0" borderId="12" xfId="0" applyFont="1" applyFill="1" applyBorder="1" applyAlignment="1">
      <alignment horizontal="center" vertical="center" wrapText="1"/>
    </xf>
    <xf numFmtId="187" fontId="48" fillId="0" borderId="0" xfId="10" applyFont="1" applyFill="1" applyBorder="1" applyAlignment="1">
      <alignment horizontal="left" vertical="center" wrapText="1"/>
    </xf>
    <xf numFmtId="187" fontId="50" fillId="0" borderId="18" xfId="10" applyFont="1" applyBorder="1" applyAlignment="1"/>
    <xf numFmtId="0" fontId="0" fillId="0" borderId="11" xfId="0" applyBorder="1" applyAlignment="1"/>
    <xf numFmtId="187" fontId="65" fillId="10" borderId="16" xfId="10" applyFont="1" applyFill="1" applyBorder="1" applyAlignment="1">
      <alignment horizontal="left" vertical="top" wrapText="1"/>
    </xf>
    <xf numFmtId="187" fontId="55" fillId="10" borderId="18" xfId="10" applyFont="1" applyFill="1" applyBorder="1" applyAlignment="1">
      <alignment horizontal="left" vertical="top" wrapText="1"/>
    </xf>
    <xf numFmtId="0" fontId="0" fillId="0" borderId="18" xfId="0" applyBorder="1"/>
    <xf numFmtId="190" fontId="50" fillId="10" borderId="16" xfId="12" applyNumberFormat="1" applyFont="1" applyFill="1" applyBorder="1" applyAlignment="1">
      <alignment horizontal="center" wrapText="1"/>
    </xf>
    <xf numFmtId="190" fontId="50" fillId="10" borderId="11" xfId="12" applyNumberFormat="1" applyFont="1" applyFill="1" applyBorder="1" applyAlignment="1">
      <alignment horizontal="center" wrapText="1"/>
    </xf>
    <xf numFmtId="187" fontId="55" fillId="10" borderId="16" xfId="10" applyFont="1" applyFill="1" applyBorder="1" applyAlignment="1">
      <alignment horizontal="left" vertical="top" wrapText="1"/>
    </xf>
    <xf numFmtId="166" fontId="50" fillId="10" borderId="16" xfId="10" applyNumberFormat="1" applyFont="1" applyFill="1" applyBorder="1" applyAlignment="1">
      <alignment horizontal="center" vertical="center" wrapText="1"/>
    </xf>
    <xf numFmtId="166" fontId="50" fillId="10" borderId="11" xfId="10" applyNumberFormat="1" applyFont="1" applyFill="1" applyBorder="1" applyAlignment="1">
      <alignment horizontal="center" vertical="center" wrapText="1"/>
    </xf>
    <xf numFmtId="187" fontId="55" fillId="10" borderId="16" xfId="10" applyFont="1" applyFill="1" applyBorder="1" applyAlignment="1">
      <alignment horizontal="left" vertical="top"/>
    </xf>
    <xf numFmtId="187" fontId="55" fillId="10" borderId="18" xfId="10" applyFont="1" applyFill="1" applyBorder="1" applyAlignment="1">
      <alignment horizontal="left" vertical="top"/>
    </xf>
    <xf numFmtId="187" fontId="48" fillId="0" borderId="0" xfId="10" applyFont="1" applyBorder="1" applyAlignment="1">
      <alignment horizontal="left" vertical="center" wrapText="1"/>
    </xf>
  </cellXfs>
  <cellStyles count="19">
    <cellStyle name="Comma" xfId="1" builtinId="3"/>
    <cellStyle name="Comma 2" xfId="2"/>
    <cellStyle name="Comma 3" xfId="17"/>
    <cellStyle name="Indian Comma" xfId="3"/>
    <cellStyle name="Normal" xfId="0" builtinId="0"/>
    <cellStyle name="Normal 2" xfId="14"/>
    <cellStyle name="Normal 3" xfId="4"/>
    <cellStyle name="Normal 3 144" xfId="5"/>
    <cellStyle name="Normal 4" xfId="13"/>
    <cellStyle name="Normal 5" xfId="6"/>
    <cellStyle name="Normal 6" xfId="12"/>
    <cellStyle name="Normal 60" xfId="7"/>
    <cellStyle name="Normal 7" xfId="8"/>
    <cellStyle name="Normal 8" xfId="9"/>
    <cellStyle name="Normal 9" xfId="16"/>
    <cellStyle name="Normal_tables-oct" xfId="10"/>
    <cellStyle name="Percent" xfId="11" builtinId="5"/>
    <cellStyle name="Percent 2" xfId="15"/>
    <cellStyle name="Percent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ltu\Downloads\DEPA-2%20Bulletin%20tables%20-%20Apr.%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Index"/>
      <sheetName val="1"/>
      <sheetName val="64"/>
      <sheetName val="65"/>
      <sheetName val="66"/>
      <sheetName val="67"/>
      <sheetName val="68"/>
      <sheetName val="69"/>
      <sheetName val="70"/>
      <sheetName val="71"/>
      <sheetName val="72"/>
      <sheetName val="73"/>
      <sheetName val="74"/>
    </sheetNames>
    <sheetDataSet>
      <sheetData sheetId="0"/>
      <sheetData sheetId="1">
        <row r="8">
          <cell r="A8" t="str">
            <v>$ indicates as on April 30, 2020</v>
          </cell>
        </row>
      </sheetData>
      <sheetData sheetId="2"/>
      <sheetData sheetId="3">
        <row r="9">
          <cell r="A9" t="str">
            <v>$ indicates as on April 30, 2020</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printerSettings" Target="../printerSettings/printerSettings6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4" Type="http://schemas.openxmlformats.org/officeDocument/2006/relationships/printerSettings" Target="../printerSettings/printerSettings6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printerSettings" Target="../printerSettings/printerSettings7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printerSettings" Target="../printerSettings/printerSettings7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4" Type="http://schemas.openxmlformats.org/officeDocument/2006/relationships/printerSettings" Target="../printerSettings/printerSettings8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printerSettings" Target="../printerSettings/printerSettings8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printerSettings" Target="../printerSettings/printerSettings8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4" Type="http://schemas.openxmlformats.org/officeDocument/2006/relationships/printerSettings" Target="../printerSettings/printerSettings9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4" Type="http://schemas.openxmlformats.org/officeDocument/2006/relationships/printerSettings" Target="../printerSettings/printerSettings9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printerSettings" Target="../printerSettings/printerSettings100.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4" Type="http://schemas.openxmlformats.org/officeDocument/2006/relationships/printerSettings" Target="../printerSettings/printerSettings104.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4" Type="http://schemas.openxmlformats.org/officeDocument/2006/relationships/printerSettings" Target="../printerSettings/printerSettings108.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4" Type="http://schemas.openxmlformats.org/officeDocument/2006/relationships/printerSettings" Target="../printerSettings/printerSettings11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4" Type="http://schemas.openxmlformats.org/officeDocument/2006/relationships/printerSettings" Target="../printerSettings/printerSettings11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 Id="rId4" Type="http://schemas.openxmlformats.org/officeDocument/2006/relationships/printerSettings" Target="../printerSettings/printerSettings12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4" Type="http://schemas.openxmlformats.org/officeDocument/2006/relationships/printerSettings" Target="../printerSettings/printerSettings12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4" Type="http://schemas.openxmlformats.org/officeDocument/2006/relationships/printerSettings" Target="../printerSettings/printerSettings12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31.bin"/><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 Id="rId4" Type="http://schemas.openxmlformats.org/officeDocument/2006/relationships/printerSettings" Target="../printerSettings/printerSettings132.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4" Type="http://schemas.openxmlformats.org/officeDocument/2006/relationships/printerSettings" Target="../printerSettings/printerSettings136.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4" Type="http://schemas.openxmlformats.org/officeDocument/2006/relationships/printerSettings" Target="../printerSettings/printerSettings140.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43.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printerSettings" Target="../printerSettings/printerSettings144.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4" Type="http://schemas.openxmlformats.org/officeDocument/2006/relationships/printerSettings" Target="../printerSettings/printerSettings148.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4" Type="http://schemas.openxmlformats.org/officeDocument/2006/relationships/printerSettings" Target="../printerSettings/printerSettings15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55.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 Id="rId4" Type="http://schemas.openxmlformats.org/officeDocument/2006/relationships/printerSettings" Target="../printerSettings/printerSettings15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4" Type="http://schemas.openxmlformats.org/officeDocument/2006/relationships/printerSettings" Target="../printerSettings/printerSettings16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63.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 Id="rId4" Type="http://schemas.openxmlformats.org/officeDocument/2006/relationships/printerSettings" Target="../printerSettings/printerSettings16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67.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4" Type="http://schemas.openxmlformats.org/officeDocument/2006/relationships/printerSettings" Target="../printerSettings/printerSettings168.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4" Type="http://schemas.openxmlformats.org/officeDocument/2006/relationships/printerSettings" Target="../printerSettings/printerSettings172.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75.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4" Type="http://schemas.openxmlformats.org/officeDocument/2006/relationships/printerSettings" Target="../printerSettings/printerSettings176.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79.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4" Type="http://schemas.openxmlformats.org/officeDocument/2006/relationships/printerSettings" Target="../printerSettings/printerSettings180.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4" Type="http://schemas.openxmlformats.org/officeDocument/2006/relationships/printerSettings" Target="../printerSettings/printerSettings184.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87.bin"/><Relationship Id="rId2" Type="http://schemas.openxmlformats.org/officeDocument/2006/relationships/printerSettings" Target="../printerSettings/printerSettings186.bin"/><Relationship Id="rId1" Type="http://schemas.openxmlformats.org/officeDocument/2006/relationships/printerSettings" Target="../printerSettings/printerSettings185.bin"/><Relationship Id="rId4" Type="http://schemas.openxmlformats.org/officeDocument/2006/relationships/printerSettings" Target="../printerSettings/printerSettings188.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91.bin"/><Relationship Id="rId2" Type="http://schemas.openxmlformats.org/officeDocument/2006/relationships/printerSettings" Target="../printerSettings/printerSettings190.bin"/><Relationship Id="rId1" Type="http://schemas.openxmlformats.org/officeDocument/2006/relationships/printerSettings" Target="../printerSettings/printerSettings189.bin"/><Relationship Id="rId4" Type="http://schemas.openxmlformats.org/officeDocument/2006/relationships/printerSettings" Target="../printerSettings/printerSettings19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 Id="rId4" Type="http://schemas.openxmlformats.org/officeDocument/2006/relationships/printerSettings" Target="../printerSettings/printerSettings19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99.bin"/><Relationship Id="rId2" Type="http://schemas.openxmlformats.org/officeDocument/2006/relationships/printerSettings" Target="../printerSettings/printerSettings198.bin"/><Relationship Id="rId1" Type="http://schemas.openxmlformats.org/officeDocument/2006/relationships/printerSettings" Target="../printerSettings/printerSettings197.bin"/><Relationship Id="rId4" Type="http://schemas.openxmlformats.org/officeDocument/2006/relationships/printerSettings" Target="../printerSettings/printerSettings20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03.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 Id="rId4" Type="http://schemas.openxmlformats.org/officeDocument/2006/relationships/printerSettings" Target="../printerSettings/printerSettings204.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 Id="rId4" Type="http://schemas.openxmlformats.org/officeDocument/2006/relationships/printerSettings" Target="../printerSettings/printerSettings208.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211.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4" Type="http://schemas.openxmlformats.org/officeDocument/2006/relationships/printerSettings" Target="../printerSettings/printerSettings212.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15.bin"/><Relationship Id="rId2" Type="http://schemas.openxmlformats.org/officeDocument/2006/relationships/printerSettings" Target="../printerSettings/printerSettings214.bin"/><Relationship Id="rId1" Type="http://schemas.openxmlformats.org/officeDocument/2006/relationships/printerSettings" Target="../printerSettings/printerSettings213.bin"/><Relationship Id="rId4" Type="http://schemas.openxmlformats.org/officeDocument/2006/relationships/printerSettings" Target="../printerSettings/printerSettings216.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4" Type="http://schemas.openxmlformats.org/officeDocument/2006/relationships/printerSettings" Target="../printerSettings/printerSettings220.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printerSettings" Target="../printerSettings/printerSettings222.bin"/><Relationship Id="rId1" Type="http://schemas.openxmlformats.org/officeDocument/2006/relationships/printerSettings" Target="../printerSettings/printerSettings221.bin"/><Relationship Id="rId4" Type="http://schemas.openxmlformats.org/officeDocument/2006/relationships/printerSettings" Target="../printerSettings/printerSettings224.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27.bin"/><Relationship Id="rId2" Type="http://schemas.openxmlformats.org/officeDocument/2006/relationships/printerSettings" Target="../printerSettings/printerSettings226.bin"/><Relationship Id="rId1" Type="http://schemas.openxmlformats.org/officeDocument/2006/relationships/printerSettings" Target="../printerSettings/printerSettings225.bin"/><Relationship Id="rId4" Type="http://schemas.openxmlformats.org/officeDocument/2006/relationships/printerSettings" Target="../printerSettings/printerSettings228.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4" Type="http://schemas.openxmlformats.org/officeDocument/2006/relationships/printerSettings" Target="../printerSettings/printerSettings23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235.bin"/><Relationship Id="rId2" Type="http://schemas.openxmlformats.org/officeDocument/2006/relationships/printerSettings" Target="../printerSettings/printerSettings234.bin"/><Relationship Id="rId1" Type="http://schemas.openxmlformats.org/officeDocument/2006/relationships/printerSettings" Target="../printerSettings/printerSettings233.bin"/><Relationship Id="rId4" Type="http://schemas.openxmlformats.org/officeDocument/2006/relationships/printerSettings" Target="../printerSettings/printerSettings23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239.bin"/><Relationship Id="rId2" Type="http://schemas.openxmlformats.org/officeDocument/2006/relationships/printerSettings" Target="../printerSettings/printerSettings238.bin"/><Relationship Id="rId1" Type="http://schemas.openxmlformats.org/officeDocument/2006/relationships/printerSettings" Target="../printerSettings/printerSettings237.bin"/><Relationship Id="rId4" Type="http://schemas.openxmlformats.org/officeDocument/2006/relationships/printerSettings" Target="../printerSettings/printerSettings240.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4" Type="http://schemas.openxmlformats.org/officeDocument/2006/relationships/printerSettings" Target="../printerSettings/printerSettings244.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247.bin"/><Relationship Id="rId2" Type="http://schemas.openxmlformats.org/officeDocument/2006/relationships/printerSettings" Target="../printerSettings/printerSettings246.bin"/><Relationship Id="rId1" Type="http://schemas.openxmlformats.org/officeDocument/2006/relationships/printerSettings" Target="../printerSettings/printerSettings245.bin"/><Relationship Id="rId4" Type="http://schemas.openxmlformats.org/officeDocument/2006/relationships/printerSettings" Target="../printerSettings/printerSettings248.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251.bin"/><Relationship Id="rId2" Type="http://schemas.openxmlformats.org/officeDocument/2006/relationships/printerSettings" Target="../printerSettings/printerSettings250.bin"/><Relationship Id="rId1" Type="http://schemas.openxmlformats.org/officeDocument/2006/relationships/printerSettings" Target="../printerSettings/printerSettings249.bin"/><Relationship Id="rId4" Type="http://schemas.openxmlformats.org/officeDocument/2006/relationships/printerSettings" Target="../printerSettings/printerSettings252.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4" Type="http://schemas.openxmlformats.org/officeDocument/2006/relationships/printerSettings" Target="../printerSettings/printerSettings256.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259.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4" Type="http://schemas.openxmlformats.org/officeDocument/2006/relationships/printerSettings" Target="../printerSettings/printerSettings260.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263.bin"/><Relationship Id="rId2" Type="http://schemas.openxmlformats.org/officeDocument/2006/relationships/printerSettings" Target="../printerSettings/printerSettings262.bin"/><Relationship Id="rId1" Type="http://schemas.openxmlformats.org/officeDocument/2006/relationships/printerSettings" Target="../printerSettings/printerSettings261.bin"/><Relationship Id="rId4" Type="http://schemas.openxmlformats.org/officeDocument/2006/relationships/printerSettings" Target="../printerSettings/printerSettings264.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 Id="rId4" Type="http://schemas.openxmlformats.org/officeDocument/2006/relationships/printerSettings" Target="../printerSettings/printerSettings268.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71.bin"/><Relationship Id="rId2" Type="http://schemas.openxmlformats.org/officeDocument/2006/relationships/printerSettings" Target="../printerSettings/printerSettings270.bin"/><Relationship Id="rId1" Type="http://schemas.openxmlformats.org/officeDocument/2006/relationships/printerSettings" Target="../printerSettings/printerSettings269.bin"/><Relationship Id="rId4" Type="http://schemas.openxmlformats.org/officeDocument/2006/relationships/printerSettings" Target="../printerSettings/printerSettings27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75.bin"/><Relationship Id="rId2" Type="http://schemas.openxmlformats.org/officeDocument/2006/relationships/printerSettings" Target="../printerSettings/printerSettings274.bin"/><Relationship Id="rId1" Type="http://schemas.openxmlformats.org/officeDocument/2006/relationships/printerSettings" Target="../printerSettings/printerSettings273.bin"/><Relationship Id="rId4" Type="http://schemas.openxmlformats.org/officeDocument/2006/relationships/printerSettings" Target="../printerSettings/printerSettings27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 Id="rId4" Type="http://schemas.openxmlformats.org/officeDocument/2006/relationships/printerSettings" Target="../printerSettings/printerSettings280.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83.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4" Type="http://schemas.openxmlformats.org/officeDocument/2006/relationships/printerSettings" Target="../printerSettings/printerSettings284.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87.bin"/><Relationship Id="rId2" Type="http://schemas.openxmlformats.org/officeDocument/2006/relationships/printerSettings" Target="../printerSettings/printerSettings286.bin"/><Relationship Id="rId1" Type="http://schemas.openxmlformats.org/officeDocument/2006/relationships/printerSettings" Target="../printerSettings/printerSettings285.bin"/><Relationship Id="rId4" Type="http://schemas.openxmlformats.org/officeDocument/2006/relationships/printerSettings" Target="../printerSettings/printerSettings288.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 Id="rId4" Type="http://schemas.openxmlformats.org/officeDocument/2006/relationships/printerSettings" Target="../printerSettings/printerSettings292.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95.bin"/><Relationship Id="rId2" Type="http://schemas.openxmlformats.org/officeDocument/2006/relationships/printerSettings" Target="../printerSettings/printerSettings294.bin"/><Relationship Id="rId1" Type="http://schemas.openxmlformats.org/officeDocument/2006/relationships/printerSettings" Target="../printerSettings/printerSettings293.bin"/><Relationship Id="rId4" Type="http://schemas.openxmlformats.org/officeDocument/2006/relationships/printerSettings" Target="../printerSettings/printerSettings296.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99.bin"/><Relationship Id="rId2" Type="http://schemas.openxmlformats.org/officeDocument/2006/relationships/printerSettings" Target="../printerSettings/printerSettings298.bin"/><Relationship Id="rId1" Type="http://schemas.openxmlformats.org/officeDocument/2006/relationships/printerSettings" Target="../printerSettings/printerSettings297.bin"/><Relationship Id="rId4" Type="http://schemas.openxmlformats.org/officeDocument/2006/relationships/printerSettings" Target="../printerSettings/printerSettings30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6"/>
  <sheetViews>
    <sheetView tabSelected="1" workbookViewId="0">
      <selection activeCell="A2" sqref="A2"/>
    </sheetView>
  </sheetViews>
  <sheetFormatPr defaultRowHeight="12.75" x14ac:dyDescent="0.2"/>
  <cols>
    <col min="1" max="1" width="102.140625" style="103" bestFit="1" customWidth="1"/>
    <col min="2" max="2" width="4.7109375" style="103" bestFit="1" customWidth="1"/>
    <col min="3" max="16384" width="9.140625" style="103"/>
  </cols>
  <sheetData>
    <row r="1" spans="1:1" s="106" customFormat="1" ht="18.75" customHeight="1" x14ac:dyDescent="0.35">
      <c r="A1" s="441" t="s">
        <v>0</v>
      </c>
    </row>
    <row r="2" spans="1:1" s="106" customFormat="1" ht="18" customHeight="1" x14ac:dyDescent="0.2">
      <c r="A2" s="442" t="s">
        <v>956</v>
      </c>
    </row>
    <row r="3" spans="1:1" s="106" customFormat="1" ht="18" customHeight="1" x14ac:dyDescent="0.2">
      <c r="A3" s="442" t="s">
        <v>1023</v>
      </c>
    </row>
    <row r="4" spans="1:1" s="106" customFormat="1" ht="18" customHeight="1" x14ac:dyDescent="0.2">
      <c r="A4" s="442" t="s">
        <v>1024</v>
      </c>
    </row>
    <row r="5" spans="1:1" s="106" customFormat="1" ht="18" customHeight="1" x14ac:dyDescent="0.2">
      <c r="A5" s="442" t="s">
        <v>957</v>
      </c>
    </row>
    <row r="6" spans="1:1" s="106" customFormat="1" ht="18" customHeight="1" x14ac:dyDescent="0.2">
      <c r="A6" s="442" t="s">
        <v>958</v>
      </c>
    </row>
    <row r="7" spans="1:1" s="106" customFormat="1" ht="18" customHeight="1" x14ac:dyDescent="0.2">
      <c r="A7" s="442" t="s">
        <v>959</v>
      </c>
    </row>
    <row r="8" spans="1:1" s="106" customFormat="1" ht="18" customHeight="1" x14ac:dyDescent="0.2">
      <c r="A8" s="442" t="s">
        <v>960</v>
      </c>
    </row>
    <row r="9" spans="1:1" s="106" customFormat="1" ht="33" x14ac:dyDescent="0.2">
      <c r="A9" s="443" t="s">
        <v>961</v>
      </c>
    </row>
    <row r="10" spans="1:1" s="106" customFormat="1" ht="18" customHeight="1" x14ac:dyDescent="0.2">
      <c r="A10" s="442" t="s">
        <v>962</v>
      </c>
    </row>
    <row r="11" spans="1:1" s="106" customFormat="1" ht="18" customHeight="1" x14ac:dyDescent="0.2">
      <c r="A11" s="442" t="s">
        <v>963</v>
      </c>
    </row>
    <row r="12" spans="1:1" s="106" customFormat="1" ht="18" customHeight="1" x14ac:dyDescent="0.2">
      <c r="A12" s="442" t="s">
        <v>964</v>
      </c>
    </row>
    <row r="13" spans="1:1" s="106" customFormat="1" ht="18" customHeight="1" x14ac:dyDescent="0.2">
      <c r="A13" s="442" t="s">
        <v>965</v>
      </c>
    </row>
    <row r="14" spans="1:1" s="106" customFormat="1" ht="18" customHeight="1" x14ac:dyDescent="0.2">
      <c r="A14" s="442" t="s">
        <v>966</v>
      </c>
    </row>
    <row r="15" spans="1:1" s="106" customFormat="1" ht="18" customHeight="1" x14ac:dyDescent="0.2">
      <c r="A15" s="442" t="s">
        <v>967</v>
      </c>
    </row>
    <row r="16" spans="1:1" s="106" customFormat="1" ht="18" customHeight="1" x14ac:dyDescent="0.2">
      <c r="A16" s="442" t="s">
        <v>968</v>
      </c>
    </row>
    <row r="17" spans="1:1" s="106" customFormat="1" ht="18" customHeight="1" x14ac:dyDescent="0.2">
      <c r="A17" s="442" t="s">
        <v>969</v>
      </c>
    </row>
    <row r="18" spans="1:1" s="106" customFormat="1" ht="18" customHeight="1" x14ac:dyDescent="0.2">
      <c r="A18" s="442" t="s">
        <v>970</v>
      </c>
    </row>
    <row r="19" spans="1:1" s="106" customFormat="1" ht="18" customHeight="1" x14ac:dyDescent="0.2">
      <c r="A19" s="442" t="s">
        <v>971</v>
      </c>
    </row>
    <row r="20" spans="1:1" s="106" customFormat="1" ht="18" customHeight="1" x14ac:dyDescent="0.2">
      <c r="A20" s="442" t="s">
        <v>972</v>
      </c>
    </row>
    <row r="21" spans="1:1" s="106" customFormat="1" ht="18" customHeight="1" x14ac:dyDescent="0.2">
      <c r="A21" s="442" t="s">
        <v>973</v>
      </c>
    </row>
    <row r="22" spans="1:1" s="106" customFormat="1" ht="18" customHeight="1" x14ac:dyDescent="0.2">
      <c r="A22" s="442" t="s">
        <v>974</v>
      </c>
    </row>
    <row r="23" spans="1:1" s="106" customFormat="1" ht="18" customHeight="1" x14ac:dyDescent="0.2">
      <c r="A23" s="442" t="s">
        <v>975</v>
      </c>
    </row>
    <row r="24" spans="1:1" s="106" customFormat="1" ht="18" customHeight="1" x14ac:dyDescent="0.2">
      <c r="A24" s="442" t="s">
        <v>976</v>
      </c>
    </row>
    <row r="25" spans="1:1" s="106" customFormat="1" ht="18" customHeight="1" x14ac:dyDescent="0.2">
      <c r="A25" s="442" t="s">
        <v>1025</v>
      </c>
    </row>
    <row r="26" spans="1:1" s="106" customFormat="1" ht="18" customHeight="1" x14ac:dyDescent="0.2">
      <c r="A26" s="442" t="s">
        <v>1026</v>
      </c>
    </row>
    <row r="27" spans="1:1" s="106" customFormat="1" ht="18" customHeight="1" x14ac:dyDescent="0.2">
      <c r="A27" s="442" t="s">
        <v>1027</v>
      </c>
    </row>
    <row r="28" spans="1:1" s="106" customFormat="1" ht="18" customHeight="1" x14ac:dyDescent="0.2">
      <c r="A28" s="442" t="s">
        <v>977</v>
      </c>
    </row>
    <row r="29" spans="1:1" s="106" customFormat="1" ht="18" customHeight="1" x14ac:dyDescent="0.2">
      <c r="A29" s="442" t="s">
        <v>978</v>
      </c>
    </row>
    <row r="30" spans="1:1" s="106" customFormat="1" ht="18" customHeight="1" x14ac:dyDescent="0.2">
      <c r="A30" s="442" t="s">
        <v>979</v>
      </c>
    </row>
    <row r="31" spans="1:1" s="106" customFormat="1" ht="18" customHeight="1" x14ac:dyDescent="0.2">
      <c r="A31" s="442" t="s">
        <v>980</v>
      </c>
    </row>
    <row r="32" spans="1:1" s="106" customFormat="1" ht="18" customHeight="1" x14ac:dyDescent="0.2">
      <c r="A32" s="442" t="s">
        <v>981</v>
      </c>
    </row>
    <row r="33" spans="1:1" s="106" customFormat="1" ht="18" customHeight="1" x14ac:dyDescent="0.2">
      <c r="A33" s="442" t="s">
        <v>982</v>
      </c>
    </row>
    <row r="34" spans="1:1" s="106" customFormat="1" ht="18" customHeight="1" x14ac:dyDescent="0.2">
      <c r="A34" s="442" t="s">
        <v>983</v>
      </c>
    </row>
    <row r="35" spans="1:1" s="106" customFormat="1" ht="18" customHeight="1" x14ac:dyDescent="0.2">
      <c r="A35" s="442" t="s">
        <v>984</v>
      </c>
    </row>
    <row r="36" spans="1:1" s="106" customFormat="1" ht="18" customHeight="1" x14ac:dyDescent="0.2">
      <c r="A36" s="442" t="s">
        <v>985</v>
      </c>
    </row>
    <row r="37" spans="1:1" s="106" customFormat="1" ht="18" customHeight="1" x14ac:dyDescent="0.2">
      <c r="A37" s="442" t="s">
        <v>986</v>
      </c>
    </row>
    <row r="38" spans="1:1" s="106" customFormat="1" ht="18" customHeight="1" x14ac:dyDescent="0.2">
      <c r="A38" s="442" t="s">
        <v>987</v>
      </c>
    </row>
    <row r="39" spans="1:1" s="106" customFormat="1" ht="18" customHeight="1" x14ac:dyDescent="0.2">
      <c r="A39" s="442" t="s">
        <v>988</v>
      </c>
    </row>
    <row r="40" spans="1:1" s="106" customFormat="1" ht="18" customHeight="1" x14ac:dyDescent="0.2">
      <c r="A40" s="442" t="s">
        <v>989</v>
      </c>
    </row>
    <row r="41" spans="1:1" s="106" customFormat="1" ht="18" customHeight="1" x14ac:dyDescent="0.2">
      <c r="A41" s="442" t="s">
        <v>990</v>
      </c>
    </row>
    <row r="42" spans="1:1" s="106" customFormat="1" ht="18" customHeight="1" x14ac:dyDescent="0.2">
      <c r="A42" s="442" t="s">
        <v>991</v>
      </c>
    </row>
    <row r="43" spans="1:1" s="106" customFormat="1" ht="18" customHeight="1" x14ac:dyDescent="0.2">
      <c r="A43" s="442" t="s">
        <v>992</v>
      </c>
    </row>
    <row r="44" spans="1:1" s="106" customFormat="1" ht="18" customHeight="1" x14ac:dyDescent="0.2">
      <c r="A44" s="442" t="s">
        <v>993</v>
      </c>
    </row>
    <row r="45" spans="1:1" s="106" customFormat="1" ht="18" customHeight="1" x14ac:dyDescent="0.2">
      <c r="A45" s="442" t="s">
        <v>994</v>
      </c>
    </row>
    <row r="46" spans="1:1" s="106" customFormat="1" ht="18" customHeight="1" x14ac:dyDescent="0.2">
      <c r="A46" s="442" t="s">
        <v>995</v>
      </c>
    </row>
    <row r="47" spans="1:1" s="106" customFormat="1" ht="18" customHeight="1" x14ac:dyDescent="0.2">
      <c r="A47" s="442" t="s">
        <v>996</v>
      </c>
    </row>
    <row r="48" spans="1:1" s="106" customFormat="1" ht="18" customHeight="1" x14ac:dyDescent="0.2">
      <c r="A48" s="442" t="s">
        <v>997</v>
      </c>
    </row>
    <row r="49" spans="1:1" s="106" customFormat="1" ht="18" customHeight="1" x14ac:dyDescent="0.2">
      <c r="A49" s="442" t="s">
        <v>998</v>
      </c>
    </row>
    <row r="50" spans="1:1" s="106" customFormat="1" ht="18" customHeight="1" x14ac:dyDescent="0.2">
      <c r="A50" s="442" t="s">
        <v>999</v>
      </c>
    </row>
    <row r="51" spans="1:1" s="106" customFormat="1" ht="18" customHeight="1" x14ac:dyDescent="0.2">
      <c r="A51" s="442" t="s">
        <v>1000</v>
      </c>
    </row>
    <row r="52" spans="1:1" s="106" customFormat="1" ht="18" customHeight="1" x14ac:dyDescent="0.2">
      <c r="A52" s="442" t="s">
        <v>1001</v>
      </c>
    </row>
    <row r="53" spans="1:1" s="106" customFormat="1" ht="18" customHeight="1" x14ac:dyDescent="0.2">
      <c r="A53" s="442" t="s">
        <v>1002</v>
      </c>
    </row>
    <row r="54" spans="1:1" s="106" customFormat="1" ht="18" customHeight="1" x14ac:dyDescent="0.2">
      <c r="A54" s="442" t="s">
        <v>1003</v>
      </c>
    </row>
    <row r="55" spans="1:1" s="106" customFormat="1" ht="29.25" customHeight="1" x14ac:dyDescent="0.2">
      <c r="A55" s="443" t="s">
        <v>1004</v>
      </c>
    </row>
    <row r="56" spans="1:1" s="106" customFormat="1" ht="18" customHeight="1" x14ac:dyDescent="0.2">
      <c r="A56" s="442" t="s">
        <v>1005</v>
      </c>
    </row>
    <row r="57" spans="1:1" s="106" customFormat="1" ht="18" customHeight="1" x14ac:dyDescent="0.2">
      <c r="A57" s="442" t="s">
        <v>1006</v>
      </c>
    </row>
    <row r="58" spans="1:1" s="106" customFormat="1" ht="18" customHeight="1" x14ac:dyDescent="0.2">
      <c r="A58" s="442" t="s">
        <v>1007</v>
      </c>
    </row>
    <row r="59" spans="1:1" s="106" customFormat="1" ht="18" customHeight="1" x14ac:dyDescent="0.2">
      <c r="A59" s="442" t="s">
        <v>1008</v>
      </c>
    </row>
    <row r="60" spans="1:1" s="106" customFormat="1" ht="18" customHeight="1" x14ac:dyDescent="0.2">
      <c r="A60" s="442" t="s">
        <v>1009</v>
      </c>
    </row>
    <row r="61" spans="1:1" s="106" customFormat="1" ht="18" customHeight="1" x14ac:dyDescent="0.2">
      <c r="A61" s="442" t="s">
        <v>1028</v>
      </c>
    </row>
    <row r="62" spans="1:1" s="106" customFormat="1" ht="18" customHeight="1" x14ac:dyDescent="0.2">
      <c r="A62" s="442" t="s">
        <v>1010</v>
      </c>
    </row>
    <row r="63" spans="1:1" s="106" customFormat="1" ht="18" customHeight="1" x14ac:dyDescent="0.2">
      <c r="A63" s="442" t="s">
        <v>1029</v>
      </c>
    </row>
    <row r="64" spans="1:1" s="106" customFormat="1" ht="18" customHeight="1" x14ac:dyDescent="0.2">
      <c r="A64" s="442" t="s">
        <v>1011</v>
      </c>
    </row>
    <row r="65" spans="1:1" s="106" customFormat="1" ht="18" customHeight="1" x14ac:dyDescent="0.2">
      <c r="A65" s="442" t="s">
        <v>1012</v>
      </c>
    </row>
    <row r="66" spans="1:1" s="106" customFormat="1" ht="18" customHeight="1" x14ac:dyDescent="0.2">
      <c r="A66" s="442" t="s">
        <v>1013</v>
      </c>
    </row>
    <row r="67" spans="1:1" s="106" customFormat="1" ht="18" customHeight="1" x14ac:dyDescent="0.2">
      <c r="A67" s="442" t="s">
        <v>1014</v>
      </c>
    </row>
    <row r="68" spans="1:1" s="106" customFormat="1" ht="18" customHeight="1" x14ac:dyDescent="0.2">
      <c r="A68" s="442" t="s">
        <v>1015</v>
      </c>
    </row>
    <row r="69" spans="1:1" s="106" customFormat="1" ht="18" customHeight="1" x14ac:dyDescent="0.2">
      <c r="A69" s="442" t="s">
        <v>1016</v>
      </c>
    </row>
    <row r="70" spans="1:1" s="106" customFormat="1" ht="18" customHeight="1" x14ac:dyDescent="0.2">
      <c r="A70" s="442" t="s">
        <v>1017</v>
      </c>
    </row>
    <row r="71" spans="1:1" s="106" customFormat="1" ht="18" customHeight="1" x14ac:dyDescent="0.2">
      <c r="A71" s="442" t="s">
        <v>1018</v>
      </c>
    </row>
    <row r="72" spans="1:1" s="106" customFormat="1" ht="18" customHeight="1" x14ac:dyDescent="0.2">
      <c r="A72" s="442" t="s">
        <v>1019</v>
      </c>
    </row>
    <row r="73" spans="1:1" s="106" customFormat="1" ht="18" customHeight="1" x14ac:dyDescent="0.2">
      <c r="A73" s="442" t="s">
        <v>1020</v>
      </c>
    </row>
    <row r="74" spans="1:1" s="106" customFormat="1" ht="18" customHeight="1" x14ac:dyDescent="0.2">
      <c r="A74" s="442" t="s">
        <v>1021</v>
      </c>
    </row>
    <row r="75" spans="1:1" s="106" customFormat="1" ht="18" customHeight="1" x14ac:dyDescent="0.2">
      <c r="A75" s="442" t="s">
        <v>1022</v>
      </c>
    </row>
    <row r="76" spans="1:1" s="106" customFormat="1" ht="28.35" customHeight="1" x14ac:dyDescent="0.2"/>
  </sheetData>
  <customSheetViews>
    <customSheetView guid="{24305A52-1154-42C7-AEBA-C6CC71961191}">
      <selection activeCell="A2" sqref="A2"/>
      <pageMargins left="0.78431372549019618" right="0.78431372549019618" top="0.98039215686274517" bottom="0.98039215686274517" header="0.50980392156862753" footer="0.50980392156862753"/>
      <pageSetup paperSize="9" orientation="portrait" r:id="rId1"/>
      <headerFooter alignWithMargins="0"/>
    </customSheetView>
    <customSheetView guid="{7B7F28D7-4946-4DF5-B4B6-7D23EA101C99}" topLeftCell="A67">
      <selection activeCell="A78" sqref="A78"/>
      <pageMargins left="0.78431372549019618" right="0.78431372549019618" top="0.98039215686274517" bottom="0.98039215686274517" header="0.50980392156862753" footer="0.50980392156862753"/>
      <pageSetup paperSize="9" orientation="portrait" r:id="rId2"/>
      <headerFooter alignWithMargins="0"/>
    </customSheetView>
    <customSheetView guid="{B1B47C0E-7F66-4A80-8423-32424C055E30}" showPageBreaks="1">
      <selection activeCell="C12" sqref="C12"/>
      <pageMargins left="0.78431372549019618" right="0.78431372549019618" top="0.98039215686274517" bottom="0.98039215686274517" header="0.50980392156862753" footer="0.50980392156862753"/>
      <pageSetup paperSize="9" orientation="portrait" r:id="rId3"/>
      <headerFooter alignWithMargins="0"/>
    </customSheetView>
  </customSheetViews>
  <pageMargins left="0.78431372549019618" right="0.78431372549019618" top="0.98039215686274517" bottom="0.98039215686274517" header="0.50980392156862753" footer="0.50980392156862753"/>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G17" sqref="G17"/>
    </sheetView>
  </sheetViews>
  <sheetFormatPr defaultRowHeight="15" x14ac:dyDescent="0.25"/>
  <cols>
    <col min="1" max="1" width="8.7109375" style="114" customWidth="1"/>
    <col min="2" max="2" width="8" style="114" customWidth="1"/>
    <col min="3" max="3" width="8.28515625" style="114" customWidth="1"/>
    <col min="4" max="4" width="7.5703125" style="114" customWidth="1"/>
    <col min="5" max="5" width="8.5703125" style="114" bestFit="1" customWidth="1"/>
    <col min="6" max="6" width="7.5703125" style="114" customWidth="1"/>
    <col min="7" max="7" width="8.5703125" style="114" bestFit="1" customWidth="1"/>
    <col min="8" max="8" width="7.5703125" style="114" customWidth="1"/>
    <col min="9" max="9" width="8.5703125" style="114" bestFit="1" customWidth="1"/>
    <col min="10" max="10" width="7.5703125" style="114" customWidth="1"/>
    <col min="11" max="11" width="8.5703125" style="114" bestFit="1" customWidth="1"/>
    <col min="12" max="12" width="8" style="114" customWidth="1"/>
    <col min="13" max="13" width="8.5703125" style="114" bestFit="1" customWidth="1"/>
    <col min="14" max="14" width="7.28515625" style="114" bestFit="1" customWidth="1"/>
    <col min="15" max="15" width="8" style="114" bestFit="1" customWidth="1"/>
    <col min="16" max="16384" width="9.140625" style="114"/>
  </cols>
  <sheetData>
    <row r="1" spans="1:15" ht="15" customHeight="1" x14ac:dyDescent="0.25">
      <c r="A1" s="570" t="s">
        <v>747</v>
      </c>
      <c r="B1" s="570"/>
      <c r="C1" s="570"/>
      <c r="D1" s="570"/>
      <c r="E1" s="570"/>
      <c r="F1" s="570"/>
      <c r="G1" s="570"/>
      <c r="H1" s="570"/>
      <c r="I1" s="570"/>
      <c r="J1" s="570"/>
      <c r="K1" s="570"/>
      <c r="L1" s="570"/>
      <c r="M1" s="570"/>
      <c r="N1" s="570"/>
    </row>
    <row r="2" spans="1:15" s="158" customFormat="1" x14ac:dyDescent="0.2">
      <c r="A2" s="571" t="s">
        <v>94</v>
      </c>
      <c r="B2" s="579" t="s">
        <v>97</v>
      </c>
      <c r="C2" s="580"/>
      <c r="D2" s="579" t="s">
        <v>133</v>
      </c>
      <c r="E2" s="580"/>
      <c r="F2" s="579" t="s">
        <v>134</v>
      </c>
      <c r="G2" s="580"/>
      <c r="H2" s="579" t="s">
        <v>135</v>
      </c>
      <c r="I2" s="580"/>
      <c r="J2" s="579" t="s">
        <v>136</v>
      </c>
      <c r="K2" s="580"/>
      <c r="L2" s="579" t="s">
        <v>748</v>
      </c>
      <c r="M2" s="580"/>
      <c r="N2" s="579" t="s">
        <v>749</v>
      </c>
      <c r="O2" s="580"/>
    </row>
    <row r="3" spans="1:15" s="158" customFormat="1" ht="38.25" x14ac:dyDescent="0.2">
      <c r="A3" s="573"/>
      <c r="B3" s="159" t="s">
        <v>116</v>
      </c>
      <c r="C3" s="160" t="s">
        <v>714</v>
      </c>
      <c r="D3" s="159" t="s">
        <v>116</v>
      </c>
      <c r="E3" s="160" t="s">
        <v>714</v>
      </c>
      <c r="F3" s="159" t="s">
        <v>116</v>
      </c>
      <c r="G3" s="160" t="s">
        <v>714</v>
      </c>
      <c r="H3" s="159" t="s">
        <v>116</v>
      </c>
      <c r="I3" s="160" t="s">
        <v>714</v>
      </c>
      <c r="J3" s="159" t="s">
        <v>116</v>
      </c>
      <c r="K3" s="160" t="s">
        <v>714</v>
      </c>
      <c r="L3" s="159" t="s">
        <v>116</v>
      </c>
      <c r="M3" s="160" t="s">
        <v>714</v>
      </c>
      <c r="N3" s="159" t="s">
        <v>116</v>
      </c>
      <c r="O3" s="160" t="s">
        <v>714</v>
      </c>
    </row>
    <row r="4" spans="1:15" s="158" customFormat="1" x14ac:dyDescent="0.2">
      <c r="A4" s="161" t="s">
        <v>103</v>
      </c>
      <c r="B4" s="169">
        <v>76</v>
      </c>
      <c r="C4" s="169">
        <v>76964.911663199993</v>
      </c>
      <c r="D4" s="169">
        <v>19</v>
      </c>
      <c r="E4" s="169">
        <v>59.28</v>
      </c>
      <c r="F4" s="169">
        <v>12</v>
      </c>
      <c r="G4" s="169">
        <v>89.88</v>
      </c>
      <c r="H4" s="169">
        <v>24</v>
      </c>
      <c r="I4" s="169">
        <v>481.42686700000002</v>
      </c>
      <c r="J4" s="169">
        <v>1</v>
      </c>
      <c r="K4" s="169">
        <v>60</v>
      </c>
      <c r="L4" s="169">
        <v>8</v>
      </c>
      <c r="M4" s="169">
        <v>2606.6236902000001</v>
      </c>
      <c r="N4" s="169">
        <v>12</v>
      </c>
      <c r="O4" s="169">
        <v>73667.701105999993</v>
      </c>
    </row>
    <row r="5" spans="1:15" s="165" customFormat="1" x14ac:dyDescent="0.25">
      <c r="A5" s="161" t="s">
        <v>141</v>
      </c>
      <c r="B5" s="118">
        <f>D5+F5</f>
        <v>3</v>
      </c>
      <c r="C5" s="118">
        <f>E5+G5</f>
        <v>13.919999999999998</v>
      </c>
      <c r="D5" s="118">
        <v>2</v>
      </c>
      <c r="E5" s="118">
        <v>5.64</v>
      </c>
      <c r="F5" s="118">
        <v>1</v>
      </c>
      <c r="G5" s="118">
        <v>8.2799999999999994</v>
      </c>
      <c r="H5" s="118">
        <v>0</v>
      </c>
      <c r="I5" s="118">
        <v>0</v>
      </c>
      <c r="J5" s="118">
        <v>0</v>
      </c>
      <c r="K5" s="118">
        <v>0</v>
      </c>
      <c r="L5" s="118">
        <v>0</v>
      </c>
      <c r="M5" s="118">
        <v>0</v>
      </c>
      <c r="N5" s="118">
        <v>0</v>
      </c>
      <c r="O5" s="118">
        <v>0</v>
      </c>
    </row>
    <row r="6" spans="1:15" s="135" customFormat="1" x14ac:dyDescent="0.25">
      <c r="A6" s="143">
        <v>43922</v>
      </c>
      <c r="B6" s="127">
        <f>D6+F6</f>
        <v>3</v>
      </c>
      <c r="C6" s="127">
        <f>E6+G6</f>
        <v>13.919999999999998</v>
      </c>
      <c r="D6" s="170">
        <v>2</v>
      </c>
      <c r="E6" s="170">
        <v>5.64</v>
      </c>
      <c r="F6" s="170">
        <v>1</v>
      </c>
      <c r="G6" s="170">
        <v>8.2799999999999994</v>
      </c>
      <c r="H6" s="170">
        <v>0</v>
      </c>
      <c r="I6" s="170">
        <v>0</v>
      </c>
      <c r="J6" s="170">
        <v>0</v>
      </c>
      <c r="K6" s="170">
        <v>0</v>
      </c>
      <c r="L6" s="170">
        <v>0</v>
      </c>
      <c r="M6" s="170">
        <v>0</v>
      </c>
      <c r="N6" s="170">
        <v>0</v>
      </c>
      <c r="O6" s="170">
        <v>0</v>
      </c>
    </row>
    <row r="7" spans="1:15" s="135" customFormat="1" ht="12" x14ac:dyDescent="0.2">
      <c r="A7" s="157" t="s">
        <v>717</v>
      </c>
      <c r="B7" s="157"/>
      <c r="C7" s="157"/>
    </row>
    <row r="8" spans="1:15" s="134" customFormat="1" x14ac:dyDescent="0.2">
      <c r="A8" s="565" t="s">
        <v>75</v>
      </c>
      <c r="B8" s="565"/>
      <c r="C8" s="565"/>
    </row>
    <row r="9" spans="1:15" x14ac:dyDescent="0.25">
      <c r="A9" s="134"/>
      <c r="B9" s="134"/>
      <c r="C9" s="134"/>
    </row>
  </sheetData>
  <customSheetViews>
    <customSheetView guid="{24305A52-1154-42C7-AEBA-C6CC71961191}">
      <selection activeCell="G17" sqref="G17"/>
      <pageMargins left="0.7" right="0.7" top="0.75" bottom="0.75" header="0.3" footer="0.3"/>
      <pageSetup paperSize="9" orientation="portrait" r:id="rId1"/>
    </customSheetView>
    <customSheetView guid="{7B7F28D7-4946-4DF5-B4B6-7D23EA101C99}">
      <selection activeCell="G17" sqref="G17"/>
      <pageMargins left="0.7" right="0.7" top="0.75" bottom="0.75" header="0.3" footer="0.3"/>
      <pageSetup paperSize="9" orientation="portrait" r:id="rId2"/>
    </customSheetView>
    <customSheetView guid="{B1B47C0E-7F66-4A80-8423-32424C055E30}" showPageBreaks="1">
      <selection activeCell="G17" sqref="G17"/>
      <pageMargins left="0.7" right="0.7" top="0.75" bottom="0.75" header="0.3" footer="0.3"/>
      <pageSetup paperSize="9" orientation="portrait" r:id="rId3"/>
    </customSheetView>
  </customSheetViews>
  <mergeCells count="10">
    <mergeCell ref="N2:O2"/>
    <mergeCell ref="A8:C8"/>
    <mergeCell ref="A1:N1"/>
    <mergeCell ref="A2:A3"/>
    <mergeCell ref="B2:C2"/>
    <mergeCell ref="D2:E2"/>
    <mergeCell ref="F2:G2"/>
    <mergeCell ref="H2:I2"/>
    <mergeCell ref="J2:K2"/>
    <mergeCell ref="L2:M2"/>
  </mergeCells>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E12" sqref="E12"/>
    </sheetView>
  </sheetViews>
  <sheetFormatPr defaultRowHeight="12.75" x14ac:dyDescent="0.2"/>
  <cols>
    <col min="1" max="1" width="14.7109375" customWidth="1"/>
    <col min="2" max="2" width="12.140625" customWidth="1"/>
    <col min="3" max="3" width="15.7109375" customWidth="1"/>
    <col min="4" max="4" width="12.140625" customWidth="1"/>
    <col min="5" max="7" width="15.7109375" customWidth="1"/>
    <col min="8" max="9" width="12.140625" customWidth="1"/>
    <col min="10" max="11" width="15.7109375" customWidth="1"/>
    <col min="12" max="12" width="4.7109375" customWidth="1"/>
  </cols>
  <sheetData>
    <row r="1" spans="1:11" s="1" customFormat="1" ht="18.75" customHeight="1" x14ac:dyDescent="0.2">
      <c r="A1" s="584" t="s">
        <v>3</v>
      </c>
      <c r="B1" s="584"/>
      <c r="C1" s="584"/>
      <c r="D1" s="584"/>
      <c r="E1" s="584"/>
      <c r="F1" s="584"/>
      <c r="G1" s="584"/>
      <c r="H1" s="584"/>
      <c r="I1" s="584"/>
    </row>
    <row r="2" spans="1:11" s="1" customFormat="1" ht="18" customHeight="1" x14ac:dyDescent="0.2">
      <c r="A2" s="581" t="s">
        <v>94</v>
      </c>
      <c r="B2" s="581" t="s">
        <v>137</v>
      </c>
      <c r="C2" s="581"/>
      <c r="D2" s="581" t="s">
        <v>138</v>
      </c>
      <c r="E2" s="581"/>
      <c r="F2" s="581" t="s">
        <v>139</v>
      </c>
      <c r="G2" s="581"/>
      <c r="H2" s="581" t="s">
        <v>140</v>
      </c>
      <c r="I2" s="581"/>
      <c r="J2" s="581" t="s">
        <v>97</v>
      </c>
      <c r="K2" s="581"/>
    </row>
    <row r="3" spans="1:11" s="1" customFormat="1" ht="27" customHeight="1" x14ac:dyDescent="0.2">
      <c r="A3" s="581"/>
      <c r="B3" s="27" t="s">
        <v>114</v>
      </c>
      <c r="C3" s="28" t="s">
        <v>132</v>
      </c>
      <c r="D3" s="27" t="s">
        <v>114</v>
      </c>
      <c r="E3" s="28" t="s">
        <v>132</v>
      </c>
      <c r="F3" s="28" t="s">
        <v>114</v>
      </c>
      <c r="G3" s="28" t="s">
        <v>132</v>
      </c>
      <c r="H3" s="27" t="s">
        <v>114</v>
      </c>
      <c r="I3" s="28" t="s">
        <v>132</v>
      </c>
      <c r="J3" s="27" t="s">
        <v>114</v>
      </c>
      <c r="K3" s="28" t="s">
        <v>132</v>
      </c>
    </row>
    <row r="4" spans="1:11" s="1" customFormat="1" ht="18" customHeight="1" x14ac:dyDescent="0.2">
      <c r="A4" s="25" t="s">
        <v>103</v>
      </c>
      <c r="B4" s="29">
        <v>0</v>
      </c>
      <c r="C4" s="6">
        <v>0</v>
      </c>
      <c r="D4" s="29">
        <v>0</v>
      </c>
      <c r="E4" s="6">
        <v>0</v>
      </c>
      <c r="F4" s="5">
        <v>0</v>
      </c>
      <c r="G4" s="5">
        <v>0</v>
      </c>
      <c r="H4" s="29">
        <v>14</v>
      </c>
      <c r="I4" s="6">
        <v>54388.924919999998</v>
      </c>
      <c r="J4" s="5">
        <v>14</v>
      </c>
      <c r="K4" s="6">
        <v>54388.924919999998</v>
      </c>
    </row>
    <row r="5" spans="1:11" s="1" customFormat="1" ht="18" customHeight="1" x14ac:dyDescent="0.2">
      <c r="A5" s="25" t="s">
        <v>141</v>
      </c>
      <c r="B5" s="29">
        <v>0</v>
      </c>
      <c r="C5" s="6">
        <v>0</v>
      </c>
      <c r="D5" s="29">
        <v>0</v>
      </c>
      <c r="E5" s="6">
        <v>0</v>
      </c>
      <c r="F5" s="5">
        <v>0</v>
      </c>
      <c r="G5" s="5">
        <v>0</v>
      </c>
      <c r="H5" s="29">
        <v>0</v>
      </c>
      <c r="I5" s="6">
        <v>0</v>
      </c>
      <c r="J5" s="5">
        <v>0</v>
      </c>
      <c r="K5" s="6">
        <v>0</v>
      </c>
    </row>
    <row r="6" spans="1:11" s="1" customFormat="1" ht="18" customHeight="1" x14ac:dyDescent="0.2">
      <c r="A6" s="25" t="s">
        <v>142</v>
      </c>
      <c r="B6" s="29">
        <v>0</v>
      </c>
      <c r="C6" s="6">
        <v>0</v>
      </c>
      <c r="D6" s="29">
        <v>0</v>
      </c>
      <c r="E6" s="6">
        <v>0</v>
      </c>
      <c r="F6" s="5">
        <v>0</v>
      </c>
      <c r="G6" s="5">
        <v>0</v>
      </c>
      <c r="H6" s="29">
        <v>0</v>
      </c>
      <c r="I6" s="6">
        <v>0</v>
      </c>
      <c r="J6" s="5">
        <v>0</v>
      </c>
      <c r="K6" s="6">
        <v>0</v>
      </c>
    </row>
    <row r="7" spans="1:11" s="1" customFormat="1" ht="24.75" customHeight="1" x14ac:dyDescent="0.2">
      <c r="A7" s="582" t="s">
        <v>143</v>
      </c>
      <c r="B7" s="582"/>
      <c r="C7" s="582"/>
      <c r="D7" s="582"/>
      <c r="E7" s="582"/>
      <c r="F7" s="582"/>
      <c r="G7" s="582"/>
      <c r="H7" s="582"/>
      <c r="I7" s="582"/>
    </row>
    <row r="8" spans="1:11" s="1" customFormat="1" ht="13.5" customHeight="1" x14ac:dyDescent="0.2">
      <c r="A8" s="583" t="s">
        <v>63</v>
      </c>
      <c r="B8" s="583"/>
      <c r="C8" s="583"/>
      <c r="D8" s="583"/>
      <c r="E8" s="583"/>
      <c r="F8" s="583"/>
      <c r="G8" s="583"/>
      <c r="H8" s="583"/>
      <c r="I8" s="583"/>
    </row>
    <row r="9" spans="1:11" s="1" customFormat="1" ht="13.5" customHeight="1" x14ac:dyDescent="0.2">
      <c r="A9" s="583" t="s">
        <v>144</v>
      </c>
      <c r="B9" s="583"/>
      <c r="C9" s="583"/>
      <c r="D9" s="583"/>
      <c r="E9" s="583"/>
      <c r="F9" s="583"/>
      <c r="G9" s="583"/>
      <c r="H9" s="583"/>
      <c r="I9" s="583"/>
    </row>
    <row r="10" spans="1:11" s="1" customFormat="1" ht="24.6" customHeight="1" x14ac:dyDescent="0.2"/>
  </sheetData>
  <customSheetViews>
    <customSheetView guid="{24305A52-1154-42C7-AEBA-C6CC71961191}">
      <selection activeCell="E12" sqref="E12"/>
      <pageMargins left="0.7" right="0.7" top="0.75" bottom="0.75" header="0.3" footer="0.3"/>
      <pageSetup paperSize="9" orientation="portrait" r:id="rId1"/>
    </customSheetView>
    <customSheetView guid="{7B7F28D7-4946-4DF5-B4B6-7D23EA101C99}">
      <selection activeCell="E12" sqref="E12"/>
      <pageMargins left="0.7" right="0.7" top="0.75" bottom="0.75" header="0.3" footer="0.3"/>
      <pageSetup paperSize="9" orientation="portrait" r:id="rId2"/>
    </customSheetView>
    <customSheetView guid="{B1B47C0E-7F66-4A80-8423-32424C055E30}" showPageBreaks="1">
      <selection activeCell="E12" sqref="E12"/>
      <pageMargins left="0.7" right="0.7" top="0.75" bottom="0.75" header="0.3" footer="0.3"/>
      <pageSetup paperSize="9" orientation="portrait" r:id="rId3"/>
    </customSheetView>
  </customSheetViews>
  <mergeCells count="10">
    <mergeCell ref="J2:K2"/>
    <mergeCell ref="A7:I7"/>
    <mergeCell ref="A9:I9"/>
    <mergeCell ref="A8:I8"/>
    <mergeCell ref="A1:I1"/>
    <mergeCell ref="A2:A3"/>
    <mergeCell ref="B2:C2"/>
    <mergeCell ref="D2:E2"/>
    <mergeCell ref="F2:G2"/>
    <mergeCell ref="H2:I2"/>
  </mergeCell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sqref="A1:I1"/>
    </sheetView>
  </sheetViews>
  <sheetFormatPr defaultRowHeight="12.75" x14ac:dyDescent="0.2"/>
  <cols>
    <col min="1" max="2" width="14.7109375" customWidth="1"/>
    <col min="3" max="3" width="15.7109375" customWidth="1"/>
    <col min="4" max="4" width="14.7109375" customWidth="1"/>
    <col min="5" max="5" width="15.7109375" customWidth="1"/>
    <col min="6" max="6" width="14.7109375" customWidth="1"/>
    <col min="7" max="7" width="15.7109375" customWidth="1"/>
    <col min="8" max="8" width="14.7109375" customWidth="1"/>
    <col min="9" max="11" width="15.7109375" customWidth="1"/>
    <col min="12" max="12" width="4.7109375" customWidth="1"/>
  </cols>
  <sheetData>
    <row r="1" spans="1:11" s="1" customFormat="1" ht="14.25" customHeight="1" x14ac:dyDescent="0.2">
      <c r="A1" s="584" t="s">
        <v>4</v>
      </c>
      <c r="B1" s="584"/>
      <c r="C1" s="584"/>
      <c r="D1" s="584"/>
      <c r="E1" s="584"/>
      <c r="F1" s="584"/>
      <c r="G1" s="584"/>
      <c r="H1" s="584"/>
      <c r="I1" s="584"/>
    </row>
    <row r="2" spans="1:11" s="1" customFormat="1" ht="15.75" customHeight="1" x14ac:dyDescent="0.2">
      <c r="A2" s="540" t="s">
        <v>145</v>
      </c>
      <c r="B2" s="540" t="s">
        <v>137</v>
      </c>
      <c r="C2" s="540"/>
      <c r="D2" s="540" t="s">
        <v>138</v>
      </c>
      <c r="E2" s="540"/>
      <c r="F2" s="540" t="s">
        <v>139</v>
      </c>
      <c r="G2" s="540"/>
      <c r="H2" s="540" t="s">
        <v>140</v>
      </c>
      <c r="I2" s="540"/>
      <c r="J2" s="540" t="s">
        <v>97</v>
      </c>
      <c r="K2" s="540"/>
    </row>
    <row r="3" spans="1:11" s="1" customFormat="1" ht="25.5" customHeight="1" x14ac:dyDescent="0.2">
      <c r="A3" s="540"/>
      <c r="B3" s="4" t="s">
        <v>146</v>
      </c>
      <c r="C3" s="8" t="s">
        <v>132</v>
      </c>
      <c r="D3" s="4" t="s">
        <v>146</v>
      </c>
      <c r="E3" s="8" t="s">
        <v>132</v>
      </c>
      <c r="F3" s="4" t="s">
        <v>146</v>
      </c>
      <c r="G3" s="8" t="s">
        <v>131</v>
      </c>
      <c r="H3" s="4" t="s">
        <v>146</v>
      </c>
      <c r="I3" s="8" t="s">
        <v>147</v>
      </c>
      <c r="J3" s="7" t="s">
        <v>114</v>
      </c>
      <c r="K3" s="8" t="s">
        <v>131</v>
      </c>
    </row>
    <row r="4" spans="1:11" s="1" customFormat="1" ht="15" customHeight="1" x14ac:dyDescent="0.2">
      <c r="A4" s="30" t="s">
        <v>103</v>
      </c>
      <c r="B4" s="9">
        <v>130</v>
      </c>
      <c r="C4" s="22">
        <v>1853.24</v>
      </c>
      <c r="D4" s="9">
        <v>14</v>
      </c>
      <c r="E4" s="23">
        <v>76.11</v>
      </c>
      <c r="F4" s="9">
        <v>6</v>
      </c>
      <c r="G4" s="22">
        <v>24.77</v>
      </c>
      <c r="H4" s="9">
        <v>142</v>
      </c>
      <c r="I4" s="9">
        <v>172970.61</v>
      </c>
      <c r="J4" s="9">
        <v>282</v>
      </c>
      <c r="K4" s="31">
        <v>174875.19</v>
      </c>
    </row>
    <row r="5" spans="1:11" s="1" customFormat="1" ht="15" customHeight="1" x14ac:dyDescent="0.2">
      <c r="A5" s="30" t="s">
        <v>141</v>
      </c>
      <c r="B5" s="9">
        <v>15</v>
      </c>
      <c r="C5" s="22">
        <v>119.45</v>
      </c>
      <c r="D5" s="9">
        <v>0</v>
      </c>
      <c r="E5" s="23">
        <v>0</v>
      </c>
      <c r="F5" s="9">
        <v>1</v>
      </c>
      <c r="G5" s="22">
        <v>2</v>
      </c>
      <c r="H5" s="9">
        <v>8</v>
      </c>
      <c r="I5" s="23">
        <v>988.95</v>
      </c>
      <c r="J5" s="9">
        <v>23</v>
      </c>
      <c r="K5" s="22">
        <v>1108.4000000000001</v>
      </c>
    </row>
    <row r="6" spans="1:11" s="1" customFormat="1" ht="15" customHeight="1" x14ac:dyDescent="0.2">
      <c r="A6" s="30" t="s">
        <v>142</v>
      </c>
      <c r="B6" s="9">
        <v>15</v>
      </c>
      <c r="C6" s="22">
        <v>119.45</v>
      </c>
      <c r="D6" s="9">
        <v>0</v>
      </c>
      <c r="E6" s="23">
        <v>0</v>
      </c>
      <c r="F6" s="9">
        <v>1</v>
      </c>
      <c r="G6" s="22">
        <v>2</v>
      </c>
      <c r="H6" s="9">
        <v>8</v>
      </c>
      <c r="I6" s="23">
        <v>988.95</v>
      </c>
      <c r="J6" s="9">
        <v>23</v>
      </c>
      <c r="K6" s="22">
        <v>1108.4000000000001</v>
      </c>
    </row>
    <row r="7" spans="1:11" s="1" customFormat="1" ht="13.5" customHeight="1" x14ac:dyDescent="0.2">
      <c r="A7" s="535" t="s">
        <v>63</v>
      </c>
      <c r="B7" s="535"/>
    </row>
    <row r="8" spans="1:11" s="1" customFormat="1" ht="14.25" customHeight="1" x14ac:dyDescent="0.2">
      <c r="A8" s="535" t="s">
        <v>144</v>
      </c>
      <c r="B8" s="535"/>
    </row>
    <row r="9" spans="1:11" s="1" customFormat="1" ht="28.35" customHeight="1" x14ac:dyDescent="0.2"/>
  </sheetData>
  <customSheetViews>
    <customSheetView guid="{24305A52-1154-42C7-AEBA-C6CC71961191}">
      <selection sqref="A1:I1"/>
      <pageMargins left="0.7" right="0.7" top="0.75" bottom="0.75" header="0.3" footer="0.3"/>
      <pageSetup paperSize="9" orientation="portrait" r:id="rId1"/>
    </customSheetView>
    <customSheetView guid="{7B7F28D7-4946-4DF5-B4B6-7D23EA101C99}">
      <selection sqref="A1:I1"/>
      <pageMargins left="0.7" right="0.7" top="0.75" bottom="0.75" header="0.3" footer="0.3"/>
      <pageSetup paperSize="9" orientation="portrait" r:id="rId2"/>
    </customSheetView>
    <customSheetView guid="{B1B47C0E-7F66-4A80-8423-32424C055E30}" showPageBreaks="1">
      <selection sqref="A1:I1"/>
      <pageMargins left="0.7" right="0.7" top="0.75" bottom="0.75" header="0.3" footer="0.3"/>
      <pageSetup paperSize="9" orientation="portrait" r:id="rId3"/>
    </customSheetView>
  </customSheetViews>
  <mergeCells count="9">
    <mergeCell ref="J2:K2"/>
    <mergeCell ref="A8:B8"/>
    <mergeCell ref="A7:B7"/>
    <mergeCell ref="A1:I1"/>
    <mergeCell ref="A2:A3"/>
    <mergeCell ref="B2:C2"/>
    <mergeCell ref="D2:E2"/>
    <mergeCell ref="F2:G2"/>
    <mergeCell ref="H2:I2"/>
  </mergeCells>
  <pageMargins left="0.7" right="0.7" top="0.75" bottom="0.75" header="0.3" footer="0.3"/>
  <pageSetup paperSize="9"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sqref="A1:I1"/>
    </sheetView>
  </sheetViews>
  <sheetFormatPr defaultRowHeight="12.75" x14ac:dyDescent="0.2"/>
  <cols>
    <col min="1" max="2" width="14.7109375" customWidth="1"/>
    <col min="3" max="3" width="15.85546875" customWidth="1"/>
    <col min="4" max="4" width="14.7109375" customWidth="1"/>
    <col min="5" max="5" width="15.85546875" customWidth="1"/>
    <col min="6" max="6" width="14.7109375" customWidth="1"/>
    <col min="7" max="7" width="15.85546875" customWidth="1"/>
    <col min="8" max="8" width="14.7109375" customWidth="1"/>
    <col min="9" max="9" width="15.85546875" customWidth="1"/>
    <col min="10" max="10" width="4.7109375" customWidth="1"/>
  </cols>
  <sheetData>
    <row r="1" spans="1:9" s="1" customFormat="1" ht="15.75" customHeight="1" x14ac:dyDescent="0.2">
      <c r="A1" s="585" t="s">
        <v>5</v>
      </c>
      <c r="B1" s="585"/>
      <c r="C1" s="585"/>
      <c r="D1" s="585"/>
      <c r="E1" s="585"/>
      <c r="F1" s="585"/>
      <c r="G1" s="585"/>
      <c r="H1" s="585"/>
      <c r="I1" s="585"/>
    </row>
    <row r="2" spans="1:9" s="1" customFormat="1" ht="18" customHeight="1" x14ac:dyDescent="0.2">
      <c r="A2" s="542" t="s">
        <v>145</v>
      </c>
      <c r="B2" s="542" t="s">
        <v>137</v>
      </c>
      <c r="C2" s="542"/>
      <c r="D2" s="542" t="s">
        <v>138</v>
      </c>
      <c r="E2" s="542"/>
      <c r="F2" s="542" t="s">
        <v>140</v>
      </c>
      <c r="G2" s="542"/>
      <c r="H2" s="542" t="s">
        <v>148</v>
      </c>
      <c r="I2" s="542"/>
    </row>
    <row r="3" spans="1:9" s="1" customFormat="1" ht="27" customHeight="1" x14ac:dyDescent="0.2">
      <c r="A3" s="542"/>
      <c r="B3" s="19" t="s">
        <v>149</v>
      </c>
      <c r="C3" s="24" t="s">
        <v>131</v>
      </c>
      <c r="D3" s="19" t="s">
        <v>149</v>
      </c>
      <c r="E3" s="24" t="s">
        <v>132</v>
      </c>
      <c r="F3" s="19" t="s">
        <v>149</v>
      </c>
      <c r="G3" s="24" t="s">
        <v>132</v>
      </c>
      <c r="H3" s="19" t="s">
        <v>149</v>
      </c>
      <c r="I3" s="24" t="s">
        <v>132</v>
      </c>
    </row>
    <row r="4" spans="1:9" s="1" customFormat="1" ht="18" customHeight="1" x14ac:dyDescent="0.2">
      <c r="A4" s="3" t="s">
        <v>103</v>
      </c>
      <c r="B4" s="32">
        <v>362</v>
      </c>
      <c r="C4" s="33">
        <v>202997.40719999999</v>
      </c>
      <c r="D4" s="32">
        <v>1272</v>
      </c>
      <c r="E4" s="33">
        <v>254915.23230269999</v>
      </c>
      <c r="F4" s="32">
        <v>152</v>
      </c>
      <c r="G4" s="33">
        <v>216657.15400000001</v>
      </c>
      <c r="H4" s="32">
        <v>1786</v>
      </c>
      <c r="I4" s="33">
        <v>674670.6135027</v>
      </c>
    </row>
    <row r="5" spans="1:9" s="1" customFormat="1" ht="18" customHeight="1" x14ac:dyDescent="0.2">
      <c r="A5" s="3" t="s">
        <v>141</v>
      </c>
      <c r="B5" s="32">
        <v>19</v>
      </c>
      <c r="C5" s="21">
        <v>11880</v>
      </c>
      <c r="D5" s="32">
        <v>40</v>
      </c>
      <c r="E5" s="21">
        <v>15200</v>
      </c>
      <c r="F5" s="32">
        <v>11</v>
      </c>
      <c r="G5" s="21">
        <v>27559.1</v>
      </c>
      <c r="H5" s="32">
        <v>70</v>
      </c>
      <c r="I5" s="21">
        <v>54638.720000000001</v>
      </c>
    </row>
    <row r="6" spans="1:9" s="1" customFormat="1" ht="18" customHeight="1" x14ac:dyDescent="0.2">
      <c r="A6" s="3" t="s">
        <v>142</v>
      </c>
      <c r="B6" s="32">
        <v>19</v>
      </c>
      <c r="C6" s="21">
        <v>11880</v>
      </c>
      <c r="D6" s="32">
        <v>40</v>
      </c>
      <c r="E6" s="21">
        <v>15200</v>
      </c>
      <c r="F6" s="32">
        <v>11</v>
      </c>
      <c r="G6" s="21">
        <v>27559.1</v>
      </c>
      <c r="H6" s="32">
        <v>70</v>
      </c>
      <c r="I6" s="21">
        <v>54638.720000000001</v>
      </c>
    </row>
    <row r="7" spans="1:9" s="1" customFormat="1" ht="15" customHeight="1" x14ac:dyDescent="0.2">
      <c r="A7" s="535" t="s">
        <v>63</v>
      </c>
      <c r="B7" s="535"/>
    </row>
    <row r="8" spans="1:9" s="1" customFormat="1" ht="13.5" customHeight="1" x14ac:dyDescent="0.2">
      <c r="A8" s="535" t="s">
        <v>150</v>
      </c>
      <c r="B8" s="535"/>
    </row>
    <row r="9" spans="1:9" s="1" customFormat="1" ht="27.6" customHeight="1" x14ac:dyDescent="0.2"/>
  </sheetData>
  <customSheetViews>
    <customSheetView guid="{24305A52-1154-42C7-AEBA-C6CC71961191}">
      <selection sqref="A1:I1"/>
      <pageMargins left="0.7" right="0.7" top="0.75" bottom="0.75" header="0.3" footer="0.3"/>
      <pageSetup paperSize="9" orientation="portrait" r:id="rId1"/>
    </customSheetView>
    <customSheetView guid="{7B7F28D7-4946-4DF5-B4B6-7D23EA101C99}">
      <selection sqref="A1:I1"/>
      <pageMargins left="0.7" right="0.7" top="0.75" bottom="0.75" header="0.3" footer="0.3"/>
      <pageSetup paperSize="9" orientation="portrait" r:id="rId2"/>
    </customSheetView>
    <customSheetView guid="{B1B47C0E-7F66-4A80-8423-32424C055E30}" showPageBreaks="1">
      <selection sqref="A1:I1"/>
      <pageMargins left="0.7" right="0.7" top="0.75" bottom="0.75" header="0.3" footer="0.3"/>
      <pageSetup paperSize="9" orientation="portrait" r:id="rId3"/>
    </customSheetView>
  </customSheetViews>
  <mergeCells count="8">
    <mergeCell ref="A7:B7"/>
    <mergeCell ref="A8:B8"/>
    <mergeCell ref="A1:I1"/>
    <mergeCell ref="A2:A3"/>
    <mergeCell ref="B2:C2"/>
    <mergeCell ref="D2:E2"/>
    <mergeCell ref="F2:G2"/>
    <mergeCell ref="H2:I2"/>
  </mergeCells>
  <pageMargins left="0.7" right="0.7" top="0.75" bottom="0.75"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H9" sqref="H9"/>
    </sheetView>
  </sheetViews>
  <sheetFormatPr defaultRowHeight="12.75" x14ac:dyDescent="0.2"/>
  <cols>
    <col min="1" max="2" width="14.7109375" customWidth="1"/>
    <col min="3" max="3" width="19.42578125" customWidth="1"/>
    <col min="4" max="4" width="14.7109375" customWidth="1"/>
    <col min="5" max="5" width="19.42578125" customWidth="1"/>
    <col min="6" max="6" width="7.42578125" customWidth="1"/>
    <col min="7" max="7" width="16.7109375" customWidth="1"/>
    <col min="8" max="8" width="9.7109375" customWidth="1"/>
    <col min="9" max="9" width="15.28515625" customWidth="1"/>
    <col min="10" max="10" width="4.7109375" customWidth="1"/>
  </cols>
  <sheetData>
    <row r="1" spans="1:9" s="1" customFormat="1" ht="15" customHeight="1" x14ac:dyDescent="0.2">
      <c r="A1" s="584" t="s">
        <v>6</v>
      </c>
      <c r="B1" s="584"/>
      <c r="C1" s="584"/>
      <c r="D1" s="584"/>
      <c r="E1" s="584"/>
      <c r="F1" s="584"/>
      <c r="G1" s="584"/>
      <c r="H1" s="584"/>
      <c r="I1" s="584"/>
    </row>
    <row r="2" spans="1:9" s="1" customFormat="1" ht="18" customHeight="1" x14ac:dyDescent="0.2">
      <c r="A2" s="540" t="s">
        <v>94</v>
      </c>
      <c r="B2" s="542" t="s">
        <v>151</v>
      </c>
      <c r="C2" s="542"/>
      <c r="D2" s="542" t="s">
        <v>152</v>
      </c>
      <c r="E2" s="542"/>
      <c r="F2" s="542" t="s">
        <v>153</v>
      </c>
      <c r="G2" s="542"/>
      <c r="H2" s="542" t="s">
        <v>97</v>
      </c>
      <c r="I2" s="542"/>
    </row>
    <row r="3" spans="1:9" s="1" customFormat="1" ht="27" customHeight="1" x14ac:dyDescent="0.2">
      <c r="A3" s="540"/>
      <c r="B3" s="7" t="s">
        <v>154</v>
      </c>
      <c r="C3" s="8" t="s">
        <v>155</v>
      </c>
      <c r="D3" s="7" t="s">
        <v>154</v>
      </c>
      <c r="E3" s="8" t="s">
        <v>155</v>
      </c>
      <c r="F3" s="7" t="s">
        <v>154</v>
      </c>
      <c r="G3" s="24" t="s">
        <v>155</v>
      </c>
      <c r="H3" s="19" t="s">
        <v>154</v>
      </c>
      <c r="I3" s="491" t="s">
        <v>155</v>
      </c>
    </row>
    <row r="4" spans="1:9" s="1" customFormat="1" ht="18" customHeight="1" x14ac:dyDescent="0.2">
      <c r="A4" s="3" t="s">
        <v>103</v>
      </c>
      <c r="B4" s="21">
        <v>57669</v>
      </c>
      <c r="C4" s="33">
        <v>764268.62</v>
      </c>
      <c r="D4" s="21">
        <v>80558</v>
      </c>
      <c r="E4" s="33">
        <v>1463552.27</v>
      </c>
      <c r="F4" s="23">
        <v>0</v>
      </c>
      <c r="G4" s="23">
        <v>0</v>
      </c>
      <c r="H4" s="33">
        <v>138227</v>
      </c>
      <c r="I4" s="490">
        <v>2227820.96</v>
      </c>
    </row>
    <row r="5" spans="1:9" s="1" customFormat="1" ht="18" customHeight="1" x14ac:dyDescent="0.2">
      <c r="A5" s="3" t="s">
        <v>141</v>
      </c>
      <c r="B5" s="446">
        <v>3753</v>
      </c>
      <c r="C5" s="447">
        <v>65285.07</v>
      </c>
      <c r="D5" s="446">
        <v>5173</v>
      </c>
      <c r="E5" s="447">
        <v>149229.69</v>
      </c>
      <c r="F5" s="23">
        <v>0</v>
      </c>
      <c r="G5" s="23">
        <v>0</v>
      </c>
      <c r="H5" s="446">
        <v>8926</v>
      </c>
      <c r="I5" s="490">
        <f>G5+E5+C5</f>
        <v>214514.76</v>
      </c>
    </row>
    <row r="6" spans="1:9" s="1" customFormat="1" ht="18" customHeight="1" x14ac:dyDescent="0.2">
      <c r="A6" s="3" t="s">
        <v>142</v>
      </c>
      <c r="B6" s="446">
        <v>3753</v>
      </c>
      <c r="C6" s="447">
        <v>65285.07</v>
      </c>
      <c r="D6" s="446">
        <v>5173</v>
      </c>
      <c r="E6" s="447">
        <v>149229.69</v>
      </c>
      <c r="F6" s="23">
        <v>0</v>
      </c>
      <c r="G6" s="23">
        <v>0</v>
      </c>
      <c r="H6" s="446">
        <v>8926</v>
      </c>
      <c r="I6" s="490">
        <f>G6+E6+C6</f>
        <v>214514.76</v>
      </c>
    </row>
    <row r="7" spans="1:9" s="1" customFormat="1" ht="18.75" customHeight="1" x14ac:dyDescent="0.2">
      <c r="A7" s="535" t="s">
        <v>63</v>
      </c>
      <c r="B7" s="535"/>
    </row>
    <row r="8" spans="1:9" s="1" customFormat="1" ht="18" customHeight="1" x14ac:dyDescent="0.2">
      <c r="A8" s="535" t="s">
        <v>144</v>
      </c>
      <c r="B8" s="535"/>
    </row>
    <row r="9" spans="1:9" s="1" customFormat="1" ht="28.35" customHeight="1" x14ac:dyDescent="0.2"/>
  </sheetData>
  <customSheetViews>
    <customSheetView guid="{24305A52-1154-42C7-AEBA-C6CC71961191}">
      <selection activeCell="H9" sqref="H9"/>
      <pageMargins left="0.7" right="0.7" top="0.75" bottom="0.75" header="0.3" footer="0.3"/>
      <pageSetup paperSize="9" orientation="portrait" r:id="rId1"/>
    </customSheetView>
    <customSheetView guid="{7B7F28D7-4946-4DF5-B4B6-7D23EA101C99}">
      <selection activeCell="H9" sqref="H9"/>
      <pageMargins left="0.7" right="0.7" top="0.75" bottom="0.75" header="0.3" footer="0.3"/>
      <pageSetup paperSize="9" orientation="portrait" r:id="rId2"/>
    </customSheetView>
    <customSheetView guid="{B1B47C0E-7F66-4A80-8423-32424C055E30}" showPageBreaks="1">
      <selection activeCell="H9" sqref="H9"/>
      <pageMargins left="0.7" right="0.7" top="0.75" bottom="0.75" header="0.3" footer="0.3"/>
      <pageSetup paperSize="9" orientation="portrait" r:id="rId3"/>
    </customSheetView>
  </customSheetViews>
  <mergeCells count="8">
    <mergeCell ref="A7:B7"/>
    <mergeCell ref="A8:B8"/>
    <mergeCell ref="A1:I1"/>
    <mergeCell ref="A2:A3"/>
    <mergeCell ref="B2:C2"/>
    <mergeCell ref="D2:E2"/>
    <mergeCell ref="F2:G2"/>
    <mergeCell ref="H2:I2"/>
  </mergeCells>
  <pageMargins left="0.7" right="0.7" top="0.75" bottom="0.75" header="0.3" footer="0.3"/>
  <pageSetup paperSize="9"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M1"/>
    </sheetView>
  </sheetViews>
  <sheetFormatPr defaultRowHeight="12.75" x14ac:dyDescent="0.2"/>
  <cols>
    <col min="1" max="1" width="10.7109375" customWidth="1"/>
    <col min="2" max="13" width="14.7109375" customWidth="1"/>
    <col min="14" max="14" width="4.7109375" customWidth="1"/>
  </cols>
  <sheetData>
    <row r="1" spans="1:13" s="1" customFormat="1" ht="16.5" customHeight="1" x14ac:dyDescent="0.2">
      <c r="A1" s="584" t="s">
        <v>156</v>
      </c>
      <c r="B1" s="584"/>
      <c r="C1" s="584"/>
      <c r="D1" s="584"/>
      <c r="E1" s="584"/>
      <c r="F1" s="584"/>
      <c r="G1" s="584"/>
      <c r="H1" s="584"/>
      <c r="I1" s="584"/>
      <c r="J1" s="584"/>
      <c r="K1" s="584"/>
      <c r="L1" s="584"/>
      <c r="M1" s="584"/>
    </row>
    <row r="2" spans="1:13" s="1" customFormat="1" ht="18" customHeight="1" x14ac:dyDescent="0.2">
      <c r="A2" s="586" t="s">
        <v>157</v>
      </c>
      <c r="B2" s="542" t="s">
        <v>158</v>
      </c>
      <c r="C2" s="542"/>
      <c r="D2" s="542"/>
      <c r="E2" s="542"/>
      <c r="F2" s="542"/>
      <c r="G2" s="542"/>
      <c r="H2" s="542"/>
      <c r="I2" s="542"/>
      <c r="J2" s="540" t="s">
        <v>159</v>
      </c>
      <c r="K2" s="540"/>
      <c r="L2" s="540" t="s">
        <v>97</v>
      </c>
      <c r="M2" s="540"/>
    </row>
    <row r="3" spans="1:13" s="1" customFormat="1" ht="18" customHeight="1" x14ac:dyDescent="0.2">
      <c r="A3" s="586"/>
      <c r="B3" s="542" t="s">
        <v>160</v>
      </c>
      <c r="C3" s="542"/>
      <c r="D3" s="542" t="s">
        <v>161</v>
      </c>
      <c r="E3" s="542"/>
      <c r="F3" s="542" t="s">
        <v>162</v>
      </c>
      <c r="G3" s="542"/>
      <c r="H3" s="542" t="s">
        <v>163</v>
      </c>
      <c r="I3" s="542"/>
      <c r="J3" s="540"/>
      <c r="K3" s="540"/>
      <c r="L3" s="540"/>
      <c r="M3" s="540"/>
    </row>
    <row r="4" spans="1:13" s="1" customFormat="1" ht="27" customHeight="1" x14ac:dyDescent="0.2">
      <c r="A4" s="35" t="s">
        <v>164</v>
      </c>
      <c r="B4" s="20" t="s">
        <v>116</v>
      </c>
      <c r="C4" s="24" t="s">
        <v>117</v>
      </c>
      <c r="D4" s="20" t="s">
        <v>116</v>
      </c>
      <c r="E4" s="24" t="s">
        <v>165</v>
      </c>
      <c r="F4" s="20" t="s">
        <v>116</v>
      </c>
      <c r="G4" s="24" t="s">
        <v>165</v>
      </c>
      <c r="H4" s="20" t="s">
        <v>116</v>
      </c>
      <c r="I4" s="24" t="s">
        <v>165</v>
      </c>
      <c r="J4" s="20" t="s">
        <v>116</v>
      </c>
      <c r="K4" s="24" t="s">
        <v>165</v>
      </c>
      <c r="L4" s="20" t="s">
        <v>116</v>
      </c>
      <c r="M4" s="24" t="s">
        <v>165</v>
      </c>
    </row>
    <row r="5" spans="1:13" s="1" customFormat="1" ht="18" customHeight="1" x14ac:dyDescent="0.2">
      <c r="A5" s="3" t="s">
        <v>103</v>
      </c>
      <c r="B5" s="21">
        <v>315</v>
      </c>
      <c r="C5" s="33">
        <v>1895046.59</v>
      </c>
      <c r="D5" s="21">
        <v>308</v>
      </c>
      <c r="E5" s="33">
        <v>194418.72</v>
      </c>
      <c r="F5" s="21">
        <v>278</v>
      </c>
      <c r="G5" s="21">
        <v>40357.379999999997</v>
      </c>
      <c r="H5" s="21">
        <v>200</v>
      </c>
      <c r="I5" s="21">
        <v>31405.884999999998</v>
      </c>
      <c r="J5" s="21">
        <v>44</v>
      </c>
      <c r="K5" s="21">
        <v>10059.959999999999</v>
      </c>
      <c r="L5" s="21">
        <v>1145</v>
      </c>
      <c r="M5" s="33">
        <v>2171738.5350000001</v>
      </c>
    </row>
    <row r="6" spans="1:13" s="1" customFormat="1" ht="18" customHeight="1" x14ac:dyDescent="0.2">
      <c r="A6" s="3" t="s">
        <v>141</v>
      </c>
      <c r="B6" s="21">
        <v>25</v>
      </c>
      <c r="C6" s="33">
        <v>540951.9</v>
      </c>
      <c r="D6" s="21">
        <v>28</v>
      </c>
      <c r="E6" s="21">
        <v>52120.9</v>
      </c>
      <c r="F6" s="21">
        <v>11</v>
      </c>
      <c r="G6" s="21">
        <v>5075</v>
      </c>
      <c r="H6" s="21">
        <v>5</v>
      </c>
      <c r="I6" s="21">
        <v>1630.19</v>
      </c>
      <c r="J6" s="21">
        <v>2</v>
      </c>
      <c r="K6" s="21">
        <v>535</v>
      </c>
      <c r="L6" s="21">
        <v>71</v>
      </c>
      <c r="M6" s="33">
        <v>600312.99</v>
      </c>
    </row>
    <row r="7" spans="1:13" s="1" customFormat="1" ht="18" customHeight="1" x14ac:dyDescent="0.2">
      <c r="A7" s="3" t="s">
        <v>142</v>
      </c>
      <c r="B7" s="21">
        <v>25</v>
      </c>
      <c r="C7" s="33">
        <v>540951.9</v>
      </c>
      <c r="D7" s="21">
        <v>28</v>
      </c>
      <c r="E7" s="21">
        <v>52120.9</v>
      </c>
      <c r="F7" s="21">
        <v>11</v>
      </c>
      <c r="G7" s="21">
        <v>5075</v>
      </c>
      <c r="H7" s="21">
        <v>5</v>
      </c>
      <c r="I7" s="21">
        <v>1630.19</v>
      </c>
      <c r="J7" s="21">
        <v>2</v>
      </c>
      <c r="K7" s="21">
        <v>535</v>
      </c>
      <c r="L7" s="21">
        <v>71</v>
      </c>
      <c r="M7" s="33">
        <v>600312.99</v>
      </c>
    </row>
    <row r="8" spans="1:13" s="1" customFormat="1" ht="13.5" customHeight="1" x14ac:dyDescent="0.2">
      <c r="A8" s="535" t="s">
        <v>63</v>
      </c>
      <c r="B8" s="535"/>
      <c r="C8" s="535"/>
      <c r="D8" s="535"/>
      <c r="E8" s="535"/>
      <c r="F8" s="535"/>
    </row>
    <row r="9" spans="1:13" s="1" customFormat="1" ht="15" customHeight="1" x14ac:dyDescent="0.2">
      <c r="A9" s="535" t="s">
        <v>166</v>
      </c>
      <c r="B9" s="535"/>
      <c r="C9" s="535"/>
      <c r="D9" s="535"/>
      <c r="E9" s="535"/>
      <c r="F9" s="535"/>
    </row>
    <row r="10" spans="1:13" s="1" customFormat="1" ht="26.85" customHeight="1" x14ac:dyDescent="0.2"/>
  </sheetData>
  <customSheetViews>
    <customSheetView guid="{24305A52-1154-42C7-AEBA-C6CC71961191}">
      <selection sqref="A1:M1"/>
      <pageMargins left="0.7" right="0.7" top="0.75" bottom="0.75" header="0.3" footer="0.3"/>
      <pageSetup paperSize="9" orientation="portrait" r:id="rId1"/>
    </customSheetView>
    <customSheetView guid="{7B7F28D7-4946-4DF5-B4B6-7D23EA101C99}">
      <selection sqref="A1:M1"/>
      <pageMargins left="0.7" right="0.7" top="0.75" bottom="0.75" header="0.3" footer="0.3"/>
      <pageSetup paperSize="9" orientation="portrait" r:id="rId2"/>
    </customSheetView>
    <customSheetView guid="{B1B47C0E-7F66-4A80-8423-32424C055E30}" showPageBreaks="1">
      <selection sqref="A1:M1"/>
      <pageMargins left="0.7" right="0.7" top="0.75" bottom="0.75" header="0.3" footer="0.3"/>
      <pageSetup paperSize="9" orientation="portrait" r:id="rId3"/>
    </customSheetView>
  </customSheetViews>
  <mergeCells count="11">
    <mergeCell ref="F3:G3"/>
    <mergeCell ref="H3:I3"/>
    <mergeCell ref="A9:F9"/>
    <mergeCell ref="A8:F8"/>
    <mergeCell ref="A1:M1"/>
    <mergeCell ref="A2:A3"/>
    <mergeCell ref="B2:I2"/>
    <mergeCell ref="J2:K3"/>
    <mergeCell ref="L2:M3"/>
    <mergeCell ref="B3:C3"/>
    <mergeCell ref="D3:E3"/>
  </mergeCell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M1"/>
    </sheetView>
  </sheetViews>
  <sheetFormatPr defaultRowHeight="12.75" x14ac:dyDescent="0.2"/>
  <cols>
    <col min="1" max="13" width="14.7109375" customWidth="1"/>
    <col min="14" max="14" width="5.28515625" customWidth="1"/>
  </cols>
  <sheetData>
    <row r="1" spans="1:13" s="1" customFormat="1" ht="19.5" customHeight="1" x14ac:dyDescent="0.2">
      <c r="A1" s="584" t="s">
        <v>167</v>
      </c>
      <c r="B1" s="584"/>
      <c r="C1" s="584"/>
      <c r="D1" s="584"/>
      <c r="E1" s="584"/>
      <c r="F1" s="584"/>
      <c r="G1" s="584"/>
      <c r="H1" s="584"/>
      <c r="I1" s="584"/>
      <c r="J1" s="584"/>
      <c r="K1" s="584"/>
      <c r="L1" s="584"/>
      <c r="M1" s="584"/>
    </row>
    <row r="2" spans="1:13" s="1" customFormat="1" ht="18" customHeight="1" x14ac:dyDescent="0.2">
      <c r="A2" s="34" t="s">
        <v>157</v>
      </c>
      <c r="B2" s="540" t="s">
        <v>168</v>
      </c>
      <c r="C2" s="540"/>
      <c r="D2" s="540" t="s">
        <v>169</v>
      </c>
      <c r="E2" s="540"/>
      <c r="F2" s="540" t="s">
        <v>170</v>
      </c>
      <c r="G2" s="540"/>
      <c r="H2" s="542" t="s">
        <v>171</v>
      </c>
      <c r="I2" s="542"/>
      <c r="J2" s="540" t="s">
        <v>172</v>
      </c>
      <c r="K2" s="540"/>
      <c r="L2" s="540" t="s">
        <v>97</v>
      </c>
      <c r="M2" s="540"/>
    </row>
    <row r="3" spans="1:13" s="1" customFormat="1" ht="27" customHeight="1" x14ac:dyDescent="0.2">
      <c r="A3" s="35" t="s">
        <v>164</v>
      </c>
      <c r="B3" s="20" t="s">
        <v>116</v>
      </c>
      <c r="C3" s="24" t="s">
        <v>121</v>
      </c>
      <c r="D3" s="20" t="s">
        <v>116</v>
      </c>
      <c r="E3" s="24" t="s">
        <v>121</v>
      </c>
      <c r="F3" s="20" t="s">
        <v>116</v>
      </c>
      <c r="G3" s="24" t="s">
        <v>121</v>
      </c>
      <c r="H3" s="20" t="s">
        <v>116</v>
      </c>
      <c r="I3" s="24" t="s">
        <v>121</v>
      </c>
      <c r="J3" s="20" t="s">
        <v>116</v>
      </c>
      <c r="K3" s="24" t="s">
        <v>121</v>
      </c>
      <c r="L3" s="20" t="s">
        <v>116</v>
      </c>
      <c r="M3" s="24" t="s">
        <v>121</v>
      </c>
    </row>
    <row r="4" spans="1:13" s="1" customFormat="1" ht="18" customHeight="1" x14ac:dyDescent="0.2">
      <c r="A4" s="3" t="s">
        <v>103</v>
      </c>
      <c r="B4" s="21">
        <v>252</v>
      </c>
      <c r="C4" s="21">
        <v>75088.09</v>
      </c>
      <c r="D4" s="9">
        <v>1689</v>
      </c>
      <c r="E4" s="33">
        <v>1854100.55</v>
      </c>
      <c r="F4" s="21">
        <v>4425</v>
      </c>
      <c r="G4" s="33">
        <v>9132486.0999999996</v>
      </c>
      <c r="H4" s="21">
        <v>768</v>
      </c>
      <c r="I4" s="33">
        <v>739873.1</v>
      </c>
      <c r="J4" s="21">
        <v>1193</v>
      </c>
      <c r="K4" s="33">
        <v>580065.56999999995</v>
      </c>
      <c r="L4" s="21">
        <v>8184</v>
      </c>
      <c r="M4" s="36">
        <v>12225936.51</v>
      </c>
    </row>
    <row r="5" spans="1:13" s="1" customFormat="1" ht="18" customHeight="1" x14ac:dyDescent="0.2">
      <c r="A5" s="3" t="s">
        <v>141</v>
      </c>
      <c r="B5" s="21">
        <v>4</v>
      </c>
      <c r="C5" s="21">
        <v>598.4</v>
      </c>
      <c r="D5" s="9">
        <v>78</v>
      </c>
      <c r="E5" s="21">
        <v>18083.34</v>
      </c>
      <c r="F5" s="21">
        <v>335</v>
      </c>
      <c r="G5" s="33">
        <v>1772609.63</v>
      </c>
      <c r="H5" s="21">
        <v>46</v>
      </c>
      <c r="I5" s="21">
        <v>24584.43</v>
      </c>
      <c r="J5" s="21">
        <v>181</v>
      </c>
      <c r="K5" s="33">
        <v>514291.99</v>
      </c>
      <c r="L5" s="21">
        <v>644</v>
      </c>
      <c r="M5" s="33">
        <v>2330167.7949999999</v>
      </c>
    </row>
    <row r="6" spans="1:13" s="1" customFormat="1" ht="18" customHeight="1" x14ac:dyDescent="0.2">
      <c r="A6" s="3" t="s">
        <v>142</v>
      </c>
      <c r="B6" s="21">
        <v>4</v>
      </c>
      <c r="C6" s="21">
        <v>598.4</v>
      </c>
      <c r="D6" s="9">
        <v>78</v>
      </c>
      <c r="E6" s="21">
        <v>18083.34</v>
      </c>
      <c r="F6" s="21">
        <v>335</v>
      </c>
      <c r="G6" s="33">
        <v>1772609.63</v>
      </c>
      <c r="H6" s="21">
        <v>46</v>
      </c>
      <c r="I6" s="21">
        <v>24584.43</v>
      </c>
      <c r="J6" s="21">
        <v>181</v>
      </c>
      <c r="K6" s="33">
        <v>514291.99</v>
      </c>
      <c r="L6" s="21">
        <v>644</v>
      </c>
      <c r="M6" s="33">
        <v>2330167.7949999999</v>
      </c>
    </row>
    <row r="7" spans="1:13" s="1" customFormat="1" ht="18" customHeight="1" x14ac:dyDescent="0.2">
      <c r="A7" s="535" t="s">
        <v>63</v>
      </c>
      <c r="B7" s="535"/>
      <c r="C7" s="535"/>
      <c r="D7" s="535"/>
      <c r="E7" s="535"/>
      <c r="F7" s="535"/>
      <c r="G7" s="535"/>
      <c r="H7" s="535"/>
      <c r="I7" s="535"/>
      <c r="J7" s="535"/>
      <c r="K7" s="535"/>
      <c r="L7" s="535"/>
      <c r="M7" s="535"/>
    </row>
    <row r="8" spans="1:13" s="1" customFormat="1" ht="19.5" customHeight="1" x14ac:dyDescent="0.2">
      <c r="A8" s="535" t="s">
        <v>166</v>
      </c>
      <c r="B8" s="535"/>
      <c r="C8" s="535"/>
      <c r="D8" s="535"/>
      <c r="E8" s="535"/>
      <c r="F8" s="535"/>
      <c r="G8" s="535"/>
      <c r="H8" s="535"/>
      <c r="I8" s="535"/>
      <c r="J8" s="535"/>
      <c r="K8" s="535"/>
      <c r="L8" s="535"/>
      <c r="M8" s="535"/>
    </row>
    <row r="9" spans="1:13" s="1" customFormat="1" ht="23.85" customHeight="1" x14ac:dyDescent="0.2"/>
  </sheetData>
  <customSheetViews>
    <customSheetView guid="{24305A52-1154-42C7-AEBA-C6CC71961191}">
      <selection sqref="A1:M1"/>
      <pageMargins left="0.7" right="0.7" top="0.75" bottom="0.75" header="0.3" footer="0.3"/>
      <pageSetup paperSize="9" orientation="portrait" r:id="rId1"/>
    </customSheetView>
    <customSheetView guid="{7B7F28D7-4946-4DF5-B4B6-7D23EA101C99}">
      <selection sqref="A1:M1"/>
      <pageMargins left="0.7" right="0.7" top="0.75" bottom="0.75" header="0.3" footer="0.3"/>
      <pageSetup paperSize="9" orientation="portrait" r:id="rId2"/>
    </customSheetView>
    <customSheetView guid="{B1B47C0E-7F66-4A80-8423-32424C055E30}" showPageBreaks="1">
      <selection sqref="A1:M1"/>
      <pageMargins left="0.7" right="0.7" top="0.75" bottom="0.75" header="0.3" footer="0.3"/>
      <pageSetup paperSize="9" orientation="portrait" r:id="rId3"/>
    </customSheetView>
  </customSheetViews>
  <mergeCells count="9">
    <mergeCell ref="A8:M8"/>
    <mergeCell ref="A7:M7"/>
    <mergeCell ref="A1:M1"/>
    <mergeCell ref="B2:C2"/>
    <mergeCell ref="D2:E2"/>
    <mergeCell ref="F2:G2"/>
    <mergeCell ref="H2:I2"/>
    <mergeCell ref="J2:K2"/>
    <mergeCell ref="L2:M2"/>
  </mergeCell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E1"/>
    </sheetView>
  </sheetViews>
  <sheetFormatPr defaultRowHeight="12.75" x14ac:dyDescent="0.2"/>
  <cols>
    <col min="1" max="4" width="14.7109375" customWidth="1"/>
    <col min="5" max="5" width="24.140625" customWidth="1"/>
    <col min="6" max="6" width="4.7109375" customWidth="1"/>
  </cols>
  <sheetData>
    <row r="1" spans="1:5" s="1" customFormat="1" ht="16.5" customHeight="1" x14ac:dyDescent="0.2">
      <c r="A1" s="587" t="s">
        <v>173</v>
      </c>
      <c r="B1" s="587"/>
      <c r="C1" s="587"/>
      <c r="D1" s="587"/>
      <c r="E1" s="587"/>
    </row>
    <row r="2" spans="1:5" s="1" customFormat="1" ht="18" customHeight="1" x14ac:dyDescent="0.2">
      <c r="A2" s="27" t="s">
        <v>174</v>
      </c>
      <c r="B2" s="2" t="s">
        <v>142</v>
      </c>
      <c r="C2" s="2" t="s">
        <v>103</v>
      </c>
      <c r="D2" s="2" t="s">
        <v>141</v>
      </c>
    </row>
    <row r="3" spans="1:5" s="1" customFormat="1" ht="18" customHeight="1" x14ac:dyDescent="0.2">
      <c r="A3" s="37" t="s">
        <v>151</v>
      </c>
      <c r="B3" s="6">
        <v>44476.34</v>
      </c>
      <c r="C3" s="38">
        <v>660896.02</v>
      </c>
      <c r="D3" s="6">
        <v>44476.34</v>
      </c>
    </row>
    <row r="4" spans="1:5" s="1" customFormat="1" ht="18" customHeight="1" x14ac:dyDescent="0.2">
      <c r="A4" s="37" t="s">
        <v>153</v>
      </c>
      <c r="B4" s="6">
        <v>0.692056</v>
      </c>
      <c r="C4" s="6">
        <v>27.988247170000001</v>
      </c>
      <c r="D4" s="6">
        <v>0.692056</v>
      </c>
    </row>
    <row r="5" spans="1:5" s="1" customFormat="1" ht="18" customHeight="1" x14ac:dyDescent="0.2">
      <c r="A5" s="37" t="s">
        <v>152</v>
      </c>
      <c r="B5" s="38">
        <v>905802.22</v>
      </c>
      <c r="C5" s="38">
        <v>8998811.0710000005</v>
      </c>
      <c r="D5" s="38">
        <v>905802.22</v>
      </c>
    </row>
    <row r="6" spans="1:5" s="1" customFormat="1" ht="18" customHeight="1" x14ac:dyDescent="0.2">
      <c r="A6" s="535" t="s">
        <v>63</v>
      </c>
      <c r="B6" s="535"/>
      <c r="C6" s="535"/>
      <c r="D6" s="535"/>
    </row>
    <row r="7" spans="1:5" s="1" customFormat="1" ht="18.75" customHeight="1" x14ac:dyDescent="0.2">
      <c r="A7" s="535" t="s">
        <v>144</v>
      </c>
      <c r="B7" s="535"/>
      <c r="C7" s="535"/>
      <c r="D7" s="535"/>
    </row>
    <row r="8" spans="1:5" s="1" customFormat="1" ht="28.35" customHeight="1" x14ac:dyDescent="0.2"/>
  </sheetData>
  <customSheetViews>
    <customSheetView guid="{24305A52-1154-42C7-AEBA-C6CC71961191}">
      <selection sqref="A1:E1"/>
      <pageMargins left="0.7" right="0.7" top="0.75" bottom="0.75" header="0.3" footer="0.3"/>
      <pageSetup paperSize="9" orientation="portrait" r:id="rId1"/>
    </customSheetView>
    <customSheetView guid="{7B7F28D7-4946-4DF5-B4B6-7D23EA101C99}">
      <selection sqref="A1:E1"/>
      <pageMargins left="0.7" right="0.7" top="0.75" bottom="0.75" header="0.3" footer="0.3"/>
      <pageSetup paperSize="9" orientation="portrait" r:id="rId2"/>
    </customSheetView>
    <customSheetView guid="{B1B47C0E-7F66-4A80-8423-32424C055E30}" showPageBreaks="1">
      <selection sqref="A1:E1"/>
      <pageMargins left="0.7" right="0.7" top="0.75" bottom="0.75" header="0.3" footer="0.3"/>
      <pageSetup paperSize="9" orientation="portrait" r:id="rId3"/>
    </customSheetView>
  </customSheetViews>
  <mergeCells count="3">
    <mergeCell ref="A1:E1"/>
    <mergeCell ref="A7:D7"/>
    <mergeCell ref="A6:D6"/>
  </mergeCell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election sqref="A1:Q1"/>
    </sheetView>
  </sheetViews>
  <sheetFormatPr defaultRowHeight="12.75" x14ac:dyDescent="0.2"/>
  <cols>
    <col min="1" max="12" width="14.7109375" customWidth="1"/>
    <col min="13" max="13" width="14" customWidth="1"/>
    <col min="14" max="16" width="14.7109375" customWidth="1"/>
    <col min="17" max="17" width="0.42578125" customWidth="1"/>
    <col min="18" max="18" width="4.7109375" customWidth="1"/>
  </cols>
  <sheetData>
    <row r="1" spans="1:17" s="1" customFormat="1" ht="18.75" customHeight="1" x14ac:dyDescent="0.2">
      <c r="A1" s="584" t="s">
        <v>175</v>
      </c>
      <c r="B1" s="584"/>
      <c r="C1" s="584"/>
      <c r="D1" s="584"/>
      <c r="E1" s="584"/>
      <c r="F1" s="584"/>
      <c r="G1" s="584"/>
      <c r="H1" s="584"/>
      <c r="I1" s="584"/>
      <c r="J1" s="584"/>
      <c r="K1" s="584"/>
      <c r="L1" s="584"/>
      <c r="M1" s="584"/>
      <c r="N1" s="584"/>
      <c r="O1" s="584"/>
      <c r="P1" s="584"/>
      <c r="Q1" s="584"/>
    </row>
    <row r="2" spans="1:17" s="1" customFormat="1" ht="18" customHeight="1" x14ac:dyDescent="0.2">
      <c r="A2" s="589" t="s">
        <v>94</v>
      </c>
      <c r="B2" s="589" t="s">
        <v>176</v>
      </c>
      <c r="C2" s="589" t="s">
        <v>177</v>
      </c>
      <c r="D2" s="589" t="s">
        <v>178</v>
      </c>
      <c r="E2" s="589" t="s">
        <v>179</v>
      </c>
      <c r="F2" s="589" t="s">
        <v>180</v>
      </c>
      <c r="G2" s="589" t="s">
        <v>181</v>
      </c>
      <c r="H2" s="588" t="s">
        <v>182</v>
      </c>
      <c r="I2" s="588" t="s">
        <v>183</v>
      </c>
      <c r="J2" s="588" t="s">
        <v>184</v>
      </c>
      <c r="K2" s="589" t="s">
        <v>185</v>
      </c>
      <c r="L2" s="588" t="s">
        <v>186</v>
      </c>
      <c r="M2" s="588" t="s">
        <v>187</v>
      </c>
      <c r="N2" s="589" t="s">
        <v>188</v>
      </c>
      <c r="O2" s="589"/>
      <c r="P2" s="589"/>
    </row>
    <row r="3" spans="1:17" s="1" customFormat="1" ht="21.75" customHeight="1" x14ac:dyDescent="0.2">
      <c r="A3" s="589"/>
      <c r="B3" s="589"/>
      <c r="C3" s="589"/>
      <c r="D3" s="589"/>
      <c r="E3" s="589"/>
      <c r="F3" s="589"/>
      <c r="G3" s="589"/>
      <c r="H3" s="588"/>
      <c r="I3" s="588"/>
      <c r="J3" s="588"/>
      <c r="K3" s="589"/>
      <c r="L3" s="588"/>
      <c r="M3" s="588"/>
      <c r="N3" s="39" t="s">
        <v>189</v>
      </c>
      <c r="O3" s="39" t="s">
        <v>190</v>
      </c>
      <c r="P3" s="39" t="s">
        <v>191</v>
      </c>
    </row>
    <row r="4" spans="1:17" s="1" customFormat="1" ht="18" customHeight="1" x14ac:dyDescent="0.2">
      <c r="A4" s="25" t="s">
        <v>103</v>
      </c>
      <c r="B4" s="6">
        <v>5377</v>
      </c>
      <c r="C4" s="6">
        <v>36</v>
      </c>
      <c r="D4" s="6">
        <v>4089</v>
      </c>
      <c r="E4" s="5">
        <v>247</v>
      </c>
      <c r="F4" s="6">
        <v>3247.6</v>
      </c>
      <c r="G4" s="38">
        <v>573547.84</v>
      </c>
      <c r="H4" s="38">
        <v>660896.02</v>
      </c>
      <c r="I4" s="6">
        <v>2675.6923886640002</v>
      </c>
      <c r="J4" s="6">
        <v>20350.290060351999</v>
      </c>
      <c r="K4" s="38">
        <v>573547.84</v>
      </c>
      <c r="L4" s="38">
        <v>660895.9</v>
      </c>
      <c r="M4" s="40">
        <v>11348756.59</v>
      </c>
      <c r="N4" s="6">
        <v>42273.87</v>
      </c>
      <c r="O4" s="6">
        <v>25638.9</v>
      </c>
      <c r="P4" s="6">
        <v>29468.49</v>
      </c>
    </row>
    <row r="5" spans="1:17" s="1" customFormat="1" ht="18" customHeight="1" x14ac:dyDescent="0.2">
      <c r="A5" s="25" t="s">
        <v>141</v>
      </c>
      <c r="B5" s="6">
        <v>5380</v>
      </c>
      <c r="C5" s="6">
        <v>36</v>
      </c>
      <c r="D5" s="6">
        <v>3352</v>
      </c>
      <c r="E5" s="5">
        <v>18</v>
      </c>
      <c r="F5" s="6">
        <v>349.14</v>
      </c>
      <c r="G5" s="6">
        <v>38886.06</v>
      </c>
      <c r="H5" s="6">
        <v>44476.34</v>
      </c>
      <c r="I5" s="6">
        <v>2470.9077779999998</v>
      </c>
      <c r="J5" s="6">
        <v>12738.82683</v>
      </c>
      <c r="K5" s="6">
        <v>38886.06</v>
      </c>
      <c r="L5" s="6">
        <v>44476.34</v>
      </c>
      <c r="M5" s="40">
        <v>12941620.82</v>
      </c>
      <c r="N5" s="6">
        <v>33887.25</v>
      </c>
      <c r="O5" s="6">
        <v>27500.79</v>
      </c>
      <c r="P5" s="6">
        <v>33717.620000000003</v>
      </c>
    </row>
    <row r="6" spans="1:17" s="1" customFormat="1" ht="18" customHeight="1" x14ac:dyDescent="0.2">
      <c r="A6" s="25" t="s">
        <v>142</v>
      </c>
      <c r="B6" s="6">
        <v>5380</v>
      </c>
      <c r="C6" s="6">
        <v>36</v>
      </c>
      <c r="D6" s="6">
        <v>3352</v>
      </c>
      <c r="E6" s="5">
        <v>18</v>
      </c>
      <c r="F6" s="6">
        <v>349.14</v>
      </c>
      <c r="G6" s="6">
        <v>38886.06</v>
      </c>
      <c r="H6" s="6">
        <v>44476.34</v>
      </c>
      <c r="I6" s="6">
        <v>2470.9077779999998</v>
      </c>
      <c r="J6" s="6">
        <v>12738.82683</v>
      </c>
      <c r="K6" s="6">
        <v>38886.06</v>
      </c>
      <c r="L6" s="6">
        <v>44476.34</v>
      </c>
      <c r="M6" s="40">
        <v>12941620.82</v>
      </c>
      <c r="N6" s="6">
        <v>33887.25</v>
      </c>
      <c r="O6" s="6">
        <v>27500.79</v>
      </c>
      <c r="P6" s="6">
        <v>33717.620000000003</v>
      </c>
    </row>
    <row r="7" spans="1:17" s="1" customFormat="1" ht="18" customHeight="1" x14ac:dyDescent="0.2">
      <c r="A7" s="535" t="s">
        <v>63</v>
      </c>
      <c r="B7" s="535"/>
      <c r="C7" s="535"/>
      <c r="D7" s="535"/>
      <c r="E7" s="535"/>
      <c r="F7" s="535"/>
      <c r="G7" s="535"/>
      <c r="H7" s="535"/>
    </row>
    <row r="8" spans="1:17" s="1" customFormat="1" ht="19.5" customHeight="1" x14ac:dyDescent="0.2">
      <c r="A8" s="535" t="s">
        <v>192</v>
      </c>
      <c r="B8" s="535"/>
      <c r="C8" s="535"/>
      <c r="D8" s="535"/>
      <c r="E8" s="535"/>
      <c r="F8" s="535"/>
      <c r="G8" s="535"/>
      <c r="H8" s="535"/>
    </row>
    <row r="9" spans="1:17" s="1" customFormat="1" ht="24.6" customHeight="1" x14ac:dyDescent="0.2"/>
  </sheetData>
  <customSheetViews>
    <customSheetView guid="{24305A52-1154-42C7-AEBA-C6CC71961191}">
      <selection sqref="A1:Q1"/>
      <pageMargins left="0.7" right="0.7" top="0.75" bottom="0.75" header="0.3" footer="0.3"/>
      <pageSetup paperSize="9" orientation="portrait" r:id="rId1"/>
    </customSheetView>
    <customSheetView guid="{7B7F28D7-4946-4DF5-B4B6-7D23EA101C99}">
      <selection sqref="A1:Q1"/>
      <pageMargins left="0.7" right="0.7" top="0.75" bottom="0.75" header="0.3" footer="0.3"/>
      <pageSetup paperSize="9" orientation="portrait" r:id="rId2"/>
    </customSheetView>
    <customSheetView guid="{B1B47C0E-7F66-4A80-8423-32424C055E30}" showPageBreaks="1">
      <selection sqref="A1:Q1"/>
      <pageMargins left="0.7" right="0.7" top="0.75" bottom="0.75" header="0.3" footer="0.3"/>
      <pageSetup paperSize="9" orientation="portrait" r:id="rId3"/>
    </customSheetView>
  </customSheetViews>
  <mergeCells count="17">
    <mergeCell ref="M2:M3"/>
    <mergeCell ref="I2:I3"/>
    <mergeCell ref="N2:P2"/>
    <mergeCell ref="A1:Q1"/>
    <mergeCell ref="A2:A3"/>
    <mergeCell ref="B2:B3"/>
    <mergeCell ref="C2:C3"/>
    <mergeCell ref="D2:D3"/>
    <mergeCell ref="E2:E3"/>
    <mergeCell ref="F2:F3"/>
    <mergeCell ref="G2:G3"/>
    <mergeCell ref="H2:H3"/>
    <mergeCell ref="A8:H8"/>
    <mergeCell ref="A7:H7"/>
    <mergeCell ref="J2:J3"/>
    <mergeCell ref="K2:K3"/>
    <mergeCell ref="L2:L3"/>
  </mergeCells>
  <pageMargins left="0.7" right="0.7" top="0.75" bottom="0.75" header="0.3" footer="0.3"/>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B6" sqref="B6"/>
    </sheetView>
  </sheetViews>
  <sheetFormatPr defaultRowHeight="12.75" x14ac:dyDescent="0.2"/>
  <cols>
    <col min="1" max="16" width="14.7109375" customWidth="1"/>
    <col min="17" max="17" width="4.7109375" customWidth="1"/>
  </cols>
  <sheetData>
    <row r="1" spans="1:16" s="1" customFormat="1" ht="14.25" customHeight="1" x14ac:dyDescent="0.2">
      <c r="A1" s="584" t="s">
        <v>193</v>
      </c>
      <c r="B1" s="584"/>
      <c r="C1" s="584"/>
      <c r="D1" s="584"/>
      <c r="E1" s="584"/>
      <c r="F1" s="584"/>
      <c r="G1" s="584"/>
      <c r="H1" s="584"/>
      <c r="I1" s="584"/>
      <c r="J1" s="584"/>
      <c r="K1" s="584"/>
      <c r="L1" s="584"/>
      <c r="M1" s="584"/>
      <c r="N1" s="584"/>
      <c r="O1" s="584"/>
      <c r="P1" s="584"/>
    </row>
    <row r="2" spans="1:16" s="1" customFormat="1" ht="18.75" customHeight="1" x14ac:dyDescent="0.2">
      <c r="A2" s="537" t="s">
        <v>94</v>
      </c>
      <c r="B2" s="537" t="s">
        <v>176</v>
      </c>
      <c r="C2" s="537" t="s">
        <v>177</v>
      </c>
      <c r="D2" s="537" t="s">
        <v>178</v>
      </c>
      <c r="E2" s="537" t="s">
        <v>179</v>
      </c>
      <c r="F2" s="537" t="s">
        <v>180</v>
      </c>
      <c r="G2" s="537" t="s">
        <v>181</v>
      </c>
      <c r="H2" s="539" t="s">
        <v>182</v>
      </c>
      <c r="I2" s="539" t="s">
        <v>183</v>
      </c>
      <c r="J2" s="539" t="s">
        <v>184</v>
      </c>
      <c r="K2" s="537" t="s">
        <v>185</v>
      </c>
      <c r="L2" s="539" t="s">
        <v>186</v>
      </c>
      <c r="M2" s="539" t="s">
        <v>187</v>
      </c>
      <c r="N2" s="537" t="s">
        <v>194</v>
      </c>
      <c r="O2" s="537"/>
      <c r="P2" s="537"/>
    </row>
    <row r="3" spans="1:16" s="1" customFormat="1" ht="21" customHeight="1" x14ac:dyDescent="0.2">
      <c r="A3" s="537"/>
      <c r="B3" s="537"/>
      <c r="C3" s="537"/>
      <c r="D3" s="537"/>
      <c r="E3" s="537"/>
      <c r="F3" s="537"/>
      <c r="G3" s="537"/>
      <c r="H3" s="539"/>
      <c r="I3" s="539"/>
      <c r="J3" s="539"/>
      <c r="K3" s="537"/>
      <c r="L3" s="539"/>
      <c r="M3" s="539"/>
      <c r="N3" s="7" t="s">
        <v>189</v>
      </c>
      <c r="O3" s="7" t="s">
        <v>190</v>
      </c>
      <c r="P3" s="7" t="s">
        <v>191</v>
      </c>
    </row>
    <row r="4" spans="1:16" s="1" customFormat="1" ht="18" customHeight="1" x14ac:dyDescent="0.2">
      <c r="A4" s="3" t="s">
        <v>103</v>
      </c>
      <c r="B4" s="9">
        <v>1949</v>
      </c>
      <c r="C4" s="9">
        <v>18</v>
      </c>
      <c r="D4" s="9">
        <v>1989</v>
      </c>
      <c r="E4" s="9">
        <v>247</v>
      </c>
      <c r="F4" s="21">
        <v>31459.712469999999</v>
      </c>
      <c r="G4" s="33">
        <v>4674056.682</v>
      </c>
      <c r="H4" s="33">
        <v>8998811.0710000005</v>
      </c>
      <c r="I4" s="21">
        <v>36432.43348</v>
      </c>
      <c r="J4" s="21">
        <v>28604.238130000002</v>
      </c>
      <c r="K4" s="33">
        <v>4674056.682</v>
      </c>
      <c r="L4" s="33">
        <v>8998811.0710000005</v>
      </c>
      <c r="M4" s="36">
        <v>11243111.77</v>
      </c>
      <c r="N4" s="21">
        <v>12430.5</v>
      </c>
      <c r="O4" s="21">
        <v>7511.1</v>
      </c>
      <c r="P4" s="21">
        <v>8597.75</v>
      </c>
    </row>
    <row r="5" spans="1:16" s="1" customFormat="1" ht="18" customHeight="1" x14ac:dyDescent="0.2">
      <c r="A5" s="3" t="s">
        <v>141</v>
      </c>
      <c r="B5" s="9">
        <v>1949</v>
      </c>
      <c r="C5" s="9">
        <v>18</v>
      </c>
      <c r="D5" s="9">
        <v>1855</v>
      </c>
      <c r="E5" s="9">
        <v>18</v>
      </c>
      <c r="F5" s="21">
        <v>3606.19038</v>
      </c>
      <c r="G5" s="33">
        <v>427307.91</v>
      </c>
      <c r="H5" s="33">
        <v>905802.22</v>
      </c>
      <c r="I5" s="21">
        <v>50322.345560000002</v>
      </c>
      <c r="J5" s="21">
        <v>25117.98115</v>
      </c>
      <c r="K5" s="33">
        <v>427307.91</v>
      </c>
      <c r="L5" s="33">
        <v>905802.22</v>
      </c>
      <c r="M5" s="36">
        <v>12738625.880000001</v>
      </c>
      <c r="N5" s="21">
        <v>9889.0499999999993</v>
      </c>
      <c r="O5" s="21">
        <v>8055.8</v>
      </c>
      <c r="P5" s="21">
        <v>9859.9</v>
      </c>
    </row>
    <row r="6" spans="1:16" s="1" customFormat="1" ht="18" customHeight="1" x14ac:dyDescent="0.2">
      <c r="A6" s="3" t="s">
        <v>142</v>
      </c>
      <c r="B6" s="9">
        <v>1949</v>
      </c>
      <c r="C6" s="9">
        <v>18</v>
      </c>
      <c r="D6" s="9">
        <v>1855</v>
      </c>
      <c r="E6" s="9">
        <v>18</v>
      </c>
      <c r="F6" s="21">
        <v>3606.19038</v>
      </c>
      <c r="G6" s="33">
        <v>427307.91</v>
      </c>
      <c r="H6" s="33">
        <v>905802.22</v>
      </c>
      <c r="I6" s="21">
        <v>50322.345560000002</v>
      </c>
      <c r="J6" s="21">
        <v>25117.98115</v>
      </c>
      <c r="K6" s="33">
        <v>427307.91</v>
      </c>
      <c r="L6" s="33">
        <v>905802.22</v>
      </c>
      <c r="M6" s="36">
        <v>12738625.880000001</v>
      </c>
      <c r="N6" s="21">
        <v>9889.0499999999993</v>
      </c>
      <c r="O6" s="21">
        <v>8055.8</v>
      </c>
      <c r="P6" s="21">
        <v>9859.9</v>
      </c>
    </row>
    <row r="7" spans="1:16" s="1" customFormat="1" ht="15" customHeight="1" x14ac:dyDescent="0.2">
      <c r="A7" s="583" t="s">
        <v>195</v>
      </c>
      <c r="B7" s="583"/>
      <c r="C7" s="583"/>
      <c r="D7" s="583"/>
      <c r="E7" s="583"/>
      <c r="F7" s="583"/>
      <c r="G7" s="583"/>
      <c r="H7" s="583"/>
    </row>
    <row r="8" spans="1:16" s="1" customFormat="1" ht="13.5" customHeight="1" x14ac:dyDescent="0.2">
      <c r="A8" s="583" t="s">
        <v>63</v>
      </c>
      <c r="B8" s="583"/>
      <c r="C8" s="583"/>
      <c r="D8" s="583"/>
      <c r="E8" s="583"/>
      <c r="F8" s="583"/>
      <c r="G8" s="583"/>
      <c r="H8" s="583"/>
    </row>
    <row r="9" spans="1:16" s="1" customFormat="1" ht="13.5" customHeight="1" x14ac:dyDescent="0.2">
      <c r="A9" s="583" t="s">
        <v>196</v>
      </c>
      <c r="B9" s="583"/>
      <c r="C9" s="583"/>
      <c r="D9" s="583"/>
      <c r="E9" s="583"/>
      <c r="F9" s="583"/>
      <c r="G9" s="583"/>
      <c r="H9" s="583"/>
    </row>
    <row r="10" spans="1:16" s="1" customFormat="1" ht="28.35" customHeight="1" x14ac:dyDescent="0.2"/>
  </sheetData>
  <customSheetViews>
    <customSheetView guid="{24305A52-1154-42C7-AEBA-C6CC71961191}">
      <selection activeCell="B6" sqref="B6"/>
      <pageMargins left="0.7" right="0.7" top="0.75" bottom="0.75" header="0.3" footer="0.3"/>
      <pageSetup paperSize="9" orientation="portrait" r:id="rId1"/>
    </customSheetView>
    <customSheetView guid="{7B7F28D7-4946-4DF5-B4B6-7D23EA101C99}">
      <selection activeCell="B6" sqref="B6"/>
      <pageMargins left="0.7" right="0.7" top="0.75" bottom="0.75" header="0.3" footer="0.3"/>
      <pageSetup paperSize="9" orientation="portrait" r:id="rId2"/>
    </customSheetView>
    <customSheetView guid="{B1B47C0E-7F66-4A80-8423-32424C055E30}" showPageBreaks="1">
      <selection activeCell="B6" sqref="B6"/>
      <pageMargins left="0.7" right="0.7" top="0.75" bottom="0.75" header="0.3" footer="0.3"/>
      <pageSetup paperSize="9" orientation="portrait" r:id="rId3"/>
    </customSheetView>
  </customSheetViews>
  <mergeCells count="18">
    <mergeCell ref="A1:P1"/>
    <mergeCell ref="A2:A3"/>
    <mergeCell ref="B2:B3"/>
    <mergeCell ref="C2:C3"/>
    <mergeCell ref="D2:D3"/>
    <mergeCell ref="E2:E3"/>
    <mergeCell ref="F2:F3"/>
    <mergeCell ref="G2:G3"/>
    <mergeCell ref="M2:M3"/>
    <mergeCell ref="H2:H3"/>
    <mergeCell ref="I2:I3"/>
    <mergeCell ref="N2:P2"/>
    <mergeCell ref="L2:L3"/>
    <mergeCell ref="A7:H7"/>
    <mergeCell ref="A9:H9"/>
    <mergeCell ref="A8:H8"/>
    <mergeCell ref="J2:J3"/>
    <mergeCell ref="K2:K3"/>
  </mergeCell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D16" sqref="D16"/>
    </sheetView>
  </sheetViews>
  <sheetFormatPr defaultRowHeight="12.75" x14ac:dyDescent="0.2"/>
  <cols>
    <col min="1" max="1" width="46.42578125" customWidth="1"/>
    <col min="2" max="4" width="14.7109375" customWidth="1"/>
    <col min="5" max="5" width="22.85546875" customWidth="1"/>
    <col min="6" max="6" width="4.7109375" customWidth="1"/>
  </cols>
  <sheetData>
    <row r="1" spans="1:3" s="1" customFormat="1" ht="15.75" customHeight="1" x14ac:dyDescent="0.2">
      <c r="A1" s="531" t="s">
        <v>1</v>
      </c>
      <c r="B1" s="531"/>
      <c r="C1" s="531"/>
    </row>
    <row r="2" spans="1:3" s="1" customFormat="1" ht="19.5" customHeight="1" x14ac:dyDescent="0.2">
      <c r="A2" s="4" t="s">
        <v>27</v>
      </c>
      <c r="B2" s="2" t="s">
        <v>103</v>
      </c>
      <c r="C2" s="2" t="s">
        <v>141</v>
      </c>
    </row>
    <row r="3" spans="1:3" s="1" customFormat="1" ht="18" customHeight="1" x14ac:dyDescent="0.2">
      <c r="A3" s="3" t="s">
        <v>28</v>
      </c>
      <c r="B3" s="6">
        <v>5</v>
      </c>
      <c r="C3" s="6">
        <v>5</v>
      </c>
    </row>
    <row r="4" spans="1:3" s="1" customFormat="1" ht="18" customHeight="1" x14ac:dyDescent="0.2">
      <c r="A4" s="3" t="s">
        <v>29</v>
      </c>
      <c r="B4" s="6">
        <v>3</v>
      </c>
      <c r="C4" s="6">
        <v>3</v>
      </c>
    </row>
    <row r="5" spans="1:3" s="1" customFormat="1" ht="18" customHeight="1" x14ac:dyDescent="0.2">
      <c r="A5" s="3" t="s">
        <v>30</v>
      </c>
      <c r="B5" s="6">
        <v>3</v>
      </c>
      <c r="C5" s="6">
        <v>3</v>
      </c>
    </row>
    <row r="6" spans="1:3" s="1" customFormat="1" ht="18" customHeight="1" x14ac:dyDescent="0.2">
      <c r="A6" s="3" t="s">
        <v>31</v>
      </c>
      <c r="B6" s="6">
        <v>5</v>
      </c>
      <c r="C6" s="6">
        <v>5</v>
      </c>
    </row>
    <row r="7" spans="1:3" s="1" customFormat="1" ht="18" customHeight="1" x14ac:dyDescent="0.2">
      <c r="A7" s="3" t="s">
        <v>32</v>
      </c>
      <c r="B7" s="6">
        <v>4249</v>
      </c>
      <c r="C7" s="6">
        <v>4614</v>
      </c>
    </row>
    <row r="8" spans="1:3" s="1" customFormat="1" ht="18" customHeight="1" x14ac:dyDescent="0.2">
      <c r="A8" s="3" t="s">
        <v>33</v>
      </c>
      <c r="B8" s="6">
        <v>3460</v>
      </c>
      <c r="C8" s="6">
        <v>3453</v>
      </c>
    </row>
    <row r="9" spans="1:3" s="1" customFormat="1" ht="18" customHeight="1" x14ac:dyDescent="0.2">
      <c r="A9" s="3" t="s">
        <v>34</v>
      </c>
      <c r="B9" s="6">
        <v>2708</v>
      </c>
      <c r="C9" s="6">
        <v>2705</v>
      </c>
    </row>
    <row r="10" spans="1:3" s="1" customFormat="1" ht="18" customHeight="1" x14ac:dyDescent="0.2">
      <c r="A10" s="3" t="s">
        <v>35</v>
      </c>
      <c r="B10" s="6">
        <v>378</v>
      </c>
      <c r="C10" s="6">
        <v>381</v>
      </c>
    </row>
    <row r="11" spans="1:3" s="1" customFormat="1" ht="18" customHeight="1" x14ac:dyDescent="0.2">
      <c r="A11" s="3" t="s">
        <v>36</v>
      </c>
      <c r="B11" s="6">
        <v>2257</v>
      </c>
      <c r="C11" s="6">
        <v>2254</v>
      </c>
    </row>
    <row r="12" spans="1:3" s="1" customFormat="1" ht="18" customHeight="1" x14ac:dyDescent="0.2">
      <c r="A12" s="487" t="s">
        <v>1083</v>
      </c>
      <c r="B12" s="488">
        <v>7</v>
      </c>
      <c r="C12" s="488">
        <v>7</v>
      </c>
    </row>
    <row r="13" spans="1:3" s="1" customFormat="1" ht="18" customHeight="1" x14ac:dyDescent="0.2">
      <c r="A13" s="3" t="s">
        <v>37</v>
      </c>
      <c r="B13" s="6">
        <v>9679</v>
      </c>
      <c r="C13" s="6">
        <v>9775</v>
      </c>
    </row>
    <row r="14" spans="1:3" s="1" customFormat="1" ht="18" customHeight="1" x14ac:dyDescent="0.2">
      <c r="A14" s="3" t="s">
        <v>38</v>
      </c>
      <c r="B14" s="6">
        <v>19</v>
      </c>
      <c r="C14" s="6">
        <v>19</v>
      </c>
    </row>
    <row r="15" spans="1:3" s="1" customFormat="1" ht="18" customHeight="1" x14ac:dyDescent="0.2">
      <c r="A15" s="3" t="s">
        <v>39</v>
      </c>
      <c r="B15" s="6">
        <v>2</v>
      </c>
      <c r="C15" s="6">
        <v>2</v>
      </c>
    </row>
    <row r="16" spans="1:3" s="1" customFormat="1" ht="18" customHeight="1" x14ac:dyDescent="0.2">
      <c r="A16" s="3" t="s">
        <v>40</v>
      </c>
      <c r="B16" s="6">
        <v>285</v>
      </c>
      <c r="C16" s="6">
        <v>286</v>
      </c>
    </row>
    <row r="17" spans="1:3" s="1" customFormat="1" ht="18" customHeight="1" x14ac:dyDescent="0.2">
      <c r="A17" s="3" t="s">
        <v>41</v>
      </c>
      <c r="B17" s="6">
        <v>614</v>
      </c>
      <c r="C17" s="6">
        <v>613</v>
      </c>
    </row>
    <row r="18" spans="1:3" s="1" customFormat="1" ht="18" customHeight="1" x14ac:dyDescent="0.2">
      <c r="A18" s="3" t="s">
        <v>42</v>
      </c>
      <c r="B18" s="6">
        <v>215</v>
      </c>
      <c r="C18" s="6">
        <v>216</v>
      </c>
    </row>
    <row r="19" spans="1:3" s="1" customFormat="1" ht="18" customHeight="1" x14ac:dyDescent="0.2">
      <c r="A19" s="3" t="s">
        <v>43</v>
      </c>
      <c r="B19" s="6">
        <v>66</v>
      </c>
      <c r="C19" s="6">
        <v>66</v>
      </c>
    </row>
    <row r="20" spans="1:3" s="1" customFormat="1" ht="18" customHeight="1" x14ac:dyDescent="0.2">
      <c r="A20" s="3" t="s">
        <v>44</v>
      </c>
      <c r="B20" s="6">
        <v>2</v>
      </c>
      <c r="C20" s="6">
        <v>2</v>
      </c>
    </row>
    <row r="21" spans="1:3" s="1" customFormat="1" ht="18" customHeight="1" x14ac:dyDescent="0.2">
      <c r="A21" s="3" t="s">
        <v>45</v>
      </c>
      <c r="B21" s="6">
        <v>31</v>
      </c>
      <c r="C21" s="6">
        <v>31</v>
      </c>
    </row>
    <row r="22" spans="1:3" s="1" customFormat="1" ht="18" customHeight="1" x14ac:dyDescent="0.2">
      <c r="A22" s="3" t="s">
        <v>46</v>
      </c>
      <c r="B22" s="6">
        <v>7</v>
      </c>
      <c r="C22" s="6">
        <v>7</v>
      </c>
    </row>
    <row r="23" spans="1:3" s="1" customFormat="1" ht="18" customHeight="1" x14ac:dyDescent="0.2">
      <c r="A23" s="3" t="s">
        <v>47</v>
      </c>
      <c r="B23" s="6">
        <v>5</v>
      </c>
      <c r="C23" s="6">
        <v>5</v>
      </c>
    </row>
    <row r="24" spans="1:3" s="1" customFormat="1" ht="18" customHeight="1" x14ac:dyDescent="0.2">
      <c r="A24" s="3" t="s">
        <v>48</v>
      </c>
      <c r="B24" s="6">
        <v>80</v>
      </c>
      <c r="C24" s="6">
        <v>80</v>
      </c>
    </row>
    <row r="25" spans="1:3" s="1" customFormat="1" ht="18" customHeight="1" x14ac:dyDescent="0.2">
      <c r="A25" s="3" t="s">
        <v>49</v>
      </c>
      <c r="B25" s="6">
        <v>189</v>
      </c>
      <c r="C25" s="6">
        <v>189</v>
      </c>
    </row>
    <row r="26" spans="1:3" s="1" customFormat="1" ht="18" customHeight="1" x14ac:dyDescent="0.2">
      <c r="A26" s="3" t="s">
        <v>50</v>
      </c>
      <c r="B26" s="6">
        <v>251</v>
      </c>
      <c r="C26" s="6">
        <v>251</v>
      </c>
    </row>
    <row r="27" spans="1:3" s="1" customFormat="1" ht="18" customHeight="1" x14ac:dyDescent="0.2">
      <c r="A27" s="3" t="s">
        <v>51</v>
      </c>
      <c r="B27" s="6">
        <v>649</v>
      </c>
      <c r="C27" s="6">
        <v>649</v>
      </c>
    </row>
    <row r="28" spans="1:3" s="1" customFormat="1" ht="18" customHeight="1" x14ac:dyDescent="0.2">
      <c r="A28" s="3" t="s">
        <v>52</v>
      </c>
      <c r="B28" s="6">
        <v>351</v>
      </c>
      <c r="C28" s="6">
        <v>351</v>
      </c>
    </row>
    <row r="29" spans="1:3" s="1" customFormat="1" ht="18" customHeight="1" x14ac:dyDescent="0.2">
      <c r="A29" s="3" t="s">
        <v>53</v>
      </c>
      <c r="B29" s="6">
        <v>47</v>
      </c>
      <c r="C29" s="6">
        <v>49</v>
      </c>
    </row>
    <row r="30" spans="1:3" s="1" customFormat="1" ht="18" customHeight="1" x14ac:dyDescent="0.2">
      <c r="A30" s="3" t="s">
        <v>54</v>
      </c>
      <c r="B30" s="6">
        <v>1291</v>
      </c>
      <c r="C30" s="6">
        <v>1292</v>
      </c>
    </row>
    <row r="31" spans="1:3" s="1" customFormat="1" ht="18" customHeight="1" x14ac:dyDescent="0.2">
      <c r="A31" s="3" t="s">
        <v>55</v>
      </c>
      <c r="B31" s="6">
        <v>680</v>
      </c>
      <c r="C31" s="6">
        <v>682</v>
      </c>
    </row>
    <row r="32" spans="1:3" s="1" customFormat="1" ht="18" customHeight="1" x14ac:dyDescent="0.2">
      <c r="A32" s="3" t="s">
        <v>56</v>
      </c>
      <c r="B32" s="6">
        <v>10</v>
      </c>
      <c r="C32" s="6">
        <v>10</v>
      </c>
    </row>
    <row r="33" spans="1:5" s="1" customFormat="1" ht="18" customHeight="1" x14ac:dyDescent="0.2">
      <c r="A33" s="3" t="s">
        <v>57</v>
      </c>
      <c r="B33" s="6">
        <v>1</v>
      </c>
      <c r="C33" s="6">
        <v>1</v>
      </c>
    </row>
    <row r="34" spans="1:5" s="1" customFormat="1" ht="18" customHeight="1" x14ac:dyDescent="0.2">
      <c r="A34" s="3" t="s">
        <v>58</v>
      </c>
      <c r="B34" s="6">
        <v>2</v>
      </c>
      <c r="C34" s="6">
        <v>2</v>
      </c>
    </row>
    <row r="35" spans="1:5" s="1" customFormat="1" ht="18" customHeight="1" x14ac:dyDescent="0.2">
      <c r="A35" s="3" t="s">
        <v>59</v>
      </c>
      <c r="B35" s="6">
        <v>1</v>
      </c>
      <c r="C35" s="6">
        <v>1</v>
      </c>
    </row>
    <row r="36" spans="1:5" s="1" customFormat="1" ht="18" customHeight="1" x14ac:dyDescent="0.2">
      <c r="A36" s="3" t="s">
        <v>60</v>
      </c>
      <c r="B36" s="6">
        <v>2</v>
      </c>
      <c r="C36" s="6">
        <v>2</v>
      </c>
    </row>
    <row r="37" spans="1:5" s="1" customFormat="1" ht="12" customHeight="1" x14ac:dyDescent="0.15">
      <c r="A37" s="532" t="s">
        <v>61</v>
      </c>
      <c r="B37" s="532"/>
      <c r="C37" s="532"/>
      <c r="D37" s="532"/>
      <c r="E37" s="532"/>
    </row>
    <row r="38" spans="1:5" s="1" customFormat="1" ht="11.25" customHeight="1" x14ac:dyDescent="0.15">
      <c r="A38" s="532" t="s">
        <v>63</v>
      </c>
      <c r="B38" s="532"/>
      <c r="C38" s="532"/>
      <c r="D38" s="532"/>
      <c r="E38" s="532"/>
    </row>
    <row r="39" spans="1:5" s="1" customFormat="1" ht="11.25" customHeight="1" x14ac:dyDescent="0.15">
      <c r="A39" s="532" t="s">
        <v>62</v>
      </c>
      <c r="B39" s="532"/>
      <c r="C39" s="532"/>
      <c r="D39" s="532"/>
      <c r="E39" s="532"/>
    </row>
    <row r="40" spans="1:5" s="1" customFormat="1" ht="28.35" customHeight="1" x14ac:dyDescent="0.2"/>
  </sheetData>
  <customSheetViews>
    <customSheetView guid="{24305A52-1154-42C7-AEBA-C6CC71961191}">
      <selection activeCell="D16" sqref="D16"/>
      <pageMargins left="0.7" right="0.7" top="0.75" bottom="0.75" header="0.3" footer="0.3"/>
      <pageSetup paperSize="9" orientation="portrait" r:id="rId1"/>
    </customSheetView>
    <customSheetView guid="{7B7F28D7-4946-4DF5-B4B6-7D23EA101C99}">
      <selection activeCell="D16" sqref="D16"/>
      <pageMargins left="0.7" right="0.7" top="0.75" bottom="0.75" header="0.3" footer="0.3"/>
      <pageSetup paperSize="9" orientation="portrait" r:id="rId2"/>
    </customSheetView>
    <customSheetView guid="{B1B47C0E-7F66-4A80-8423-32424C055E30}" showPageBreaks="1">
      <selection activeCell="D16" sqref="D16"/>
      <pageMargins left="0.7" right="0.7" top="0.75" bottom="0.75" header="0.3" footer="0.3"/>
      <pageSetup paperSize="9" orientation="portrait" r:id="rId3"/>
    </customSheetView>
  </customSheetViews>
  <mergeCells count="4">
    <mergeCell ref="A1:C1"/>
    <mergeCell ref="A37:E37"/>
    <mergeCell ref="A39:E39"/>
    <mergeCell ref="A38:E38"/>
  </mergeCells>
  <pageMargins left="0.7" right="0.7" top="0.75" bottom="0.75" header="0.3" footer="0.3"/>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C14" sqref="C14"/>
    </sheetView>
  </sheetViews>
  <sheetFormatPr defaultRowHeight="12.75" x14ac:dyDescent="0.2"/>
  <cols>
    <col min="1" max="16" width="14.7109375" customWidth="1"/>
    <col min="17" max="17" width="4.7109375" customWidth="1"/>
  </cols>
  <sheetData>
    <row r="1" spans="1:16" s="1" customFormat="1" ht="31.5" customHeight="1" x14ac:dyDescent="0.2">
      <c r="A1" s="531" t="s">
        <v>7</v>
      </c>
      <c r="B1" s="531"/>
      <c r="C1" s="531"/>
    </row>
    <row r="2" spans="1:16" s="1" customFormat="1" ht="32.25" customHeight="1" x14ac:dyDescent="0.2">
      <c r="A2" s="589" t="s">
        <v>145</v>
      </c>
      <c r="B2" s="589" t="s">
        <v>176</v>
      </c>
      <c r="C2" s="589" t="s">
        <v>197</v>
      </c>
      <c r="D2" s="589" t="s">
        <v>198</v>
      </c>
      <c r="E2" s="589" t="s">
        <v>179</v>
      </c>
      <c r="F2" s="589" t="s">
        <v>180</v>
      </c>
      <c r="G2" s="589" t="s">
        <v>181</v>
      </c>
      <c r="H2" s="589" t="s">
        <v>199</v>
      </c>
      <c r="I2" s="589" t="s">
        <v>200</v>
      </c>
      <c r="J2" s="588" t="s">
        <v>184</v>
      </c>
      <c r="K2" s="589" t="s">
        <v>185</v>
      </c>
      <c r="L2" s="589" t="s">
        <v>201</v>
      </c>
      <c r="M2" s="589" t="s">
        <v>202</v>
      </c>
      <c r="N2" s="589" t="s">
        <v>203</v>
      </c>
      <c r="O2" s="589"/>
      <c r="P2" s="589"/>
    </row>
    <row r="3" spans="1:16" s="1" customFormat="1" ht="21" customHeight="1" x14ac:dyDescent="0.2">
      <c r="A3" s="589"/>
      <c r="B3" s="589"/>
      <c r="C3" s="589"/>
      <c r="D3" s="589"/>
      <c r="E3" s="589"/>
      <c r="F3" s="589"/>
      <c r="G3" s="589"/>
      <c r="H3" s="589"/>
      <c r="I3" s="589"/>
      <c r="J3" s="588"/>
      <c r="K3" s="589"/>
      <c r="L3" s="589"/>
      <c r="M3" s="589"/>
      <c r="N3" s="39" t="s">
        <v>189</v>
      </c>
      <c r="O3" s="39" t="s">
        <v>190</v>
      </c>
      <c r="P3" s="39" t="s">
        <v>191</v>
      </c>
    </row>
    <row r="4" spans="1:16" s="1" customFormat="1" ht="18" customHeight="1" x14ac:dyDescent="0.2">
      <c r="A4" s="25" t="s">
        <v>103</v>
      </c>
      <c r="B4" s="6">
        <v>295</v>
      </c>
      <c r="C4" s="6">
        <v>1256</v>
      </c>
      <c r="D4" s="6">
        <v>15</v>
      </c>
      <c r="E4" s="6">
        <v>247</v>
      </c>
      <c r="F4" s="6">
        <v>7.4999999999999997E-3</v>
      </c>
      <c r="G4" s="6">
        <v>12.98218</v>
      </c>
      <c r="H4" s="6">
        <v>27.988247170000001</v>
      </c>
      <c r="I4" s="6">
        <v>0.11331274199999999</v>
      </c>
      <c r="J4" s="38">
        <v>373176.62893333298</v>
      </c>
      <c r="K4" s="6">
        <v>15.349758233999999</v>
      </c>
      <c r="L4" s="6">
        <v>20.30463782</v>
      </c>
      <c r="M4" s="40">
        <v>11034810.51</v>
      </c>
      <c r="N4" s="6">
        <v>24440.1</v>
      </c>
      <c r="O4" s="6">
        <v>15102.84</v>
      </c>
      <c r="P4" s="6">
        <v>17120.96</v>
      </c>
    </row>
    <row r="5" spans="1:16" s="1" customFormat="1" ht="18" customHeight="1" x14ac:dyDescent="0.2">
      <c r="A5" s="25" t="s">
        <v>141</v>
      </c>
      <c r="B5" s="6">
        <v>296</v>
      </c>
      <c r="C5" s="6">
        <v>1257</v>
      </c>
      <c r="D5" s="6">
        <v>3</v>
      </c>
      <c r="E5" s="6">
        <v>18</v>
      </c>
      <c r="F5" s="6">
        <v>1.2999999999999999E-4</v>
      </c>
      <c r="G5" s="6">
        <v>0.19211</v>
      </c>
      <c r="H5" s="6">
        <v>0.692056</v>
      </c>
      <c r="I5" s="6">
        <v>3.8447556000000001E-2</v>
      </c>
      <c r="J5" s="38">
        <v>532350.76923076902</v>
      </c>
      <c r="K5" s="6">
        <v>0</v>
      </c>
      <c r="L5" s="6">
        <v>0</v>
      </c>
      <c r="M5" s="40">
        <v>12577219.92</v>
      </c>
      <c r="N5" s="6">
        <v>19582.8</v>
      </c>
      <c r="O5" s="6">
        <v>16065.53</v>
      </c>
      <c r="P5" s="6">
        <v>19582.82</v>
      </c>
    </row>
    <row r="6" spans="1:16" s="1" customFormat="1" ht="18" customHeight="1" x14ac:dyDescent="0.2">
      <c r="A6" s="25" t="s">
        <v>142</v>
      </c>
      <c r="B6" s="6">
        <v>296</v>
      </c>
      <c r="C6" s="6">
        <v>1257</v>
      </c>
      <c r="D6" s="6">
        <v>3</v>
      </c>
      <c r="E6" s="6">
        <v>18</v>
      </c>
      <c r="F6" s="6">
        <v>1.2999999999999999E-4</v>
      </c>
      <c r="G6" s="6">
        <v>0.19211</v>
      </c>
      <c r="H6" s="6">
        <v>0.692056</v>
      </c>
      <c r="I6" s="6">
        <v>3.8447556000000001E-2</v>
      </c>
      <c r="J6" s="38">
        <v>532350.76923076902</v>
      </c>
      <c r="K6" s="6">
        <v>0</v>
      </c>
      <c r="L6" s="6">
        <v>0</v>
      </c>
      <c r="M6" s="40">
        <v>12577219.92</v>
      </c>
      <c r="N6" s="6">
        <v>19582.8</v>
      </c>
      <c r="O6" s="6">
        <v>16065.53</v>
      </c>
      <c r="P6" s="6">
        <v>19582.82</v>
      </c>
    </row>
    <row r="7" spans="1:16" s="1" customFormat="1" ht="18.75" customHeight="1" x14ac:dyDescent="0.2">
      <c r="A7" s="535" t="s">
        <v>63</v>
      </c>
      <c r="B7" s="535"/>
      <c r="C7" s="535"/>
      <c r="D7" s="535"/>
      <c r="E7" s="535"/>
      <c r="F7" s="535"/>
      <c r="G7" s="535"/>
      <c r="H7" s="535"/>
      <c r="I7" s="535"/>
      <c r="J7" s="535"/>
      <c r="K7" s="535"/>
      <c r="L7" s="535"/>
      <c r="M7" s="535"/>
      <c r="N7" s="535"/>
      <c r="O7" s="535"/>
      <c r="P7" s="535"/>
    </row>
    <row r="8" spans="1:16" s="1" customFormat="1" ht="18.75" customHeight="1" x14ac:dyDescent="0.2">
      <c r="A8" s="535" t="s">
        <v>204</v>
      </c>
      <c r="B8" s="535"/>
      <c r="C8" s="535"/>
      <c r="D8" s="535"/>
      <c r="E8" s="535"/>
      <c r="F8" s="535"/>
      <c r="G8" s="535"/>
      <c r="H8" s="535"/>
      <c r="I8" s="535"/>
      <c r="J8" s="535"/>
      <c r="K8" s="535"/>
      <c r="L8" s="535"/>
      <c r="M8" s="535"/>
      <c r="N8" s="535"/>
      <c r="O8" s="535"/>
      <c r="P8" s="535"/>
    </row>
    <row r="9" spans="1:16" s="1" customFormat="1" ht="28.35" customHeight="1" x14ac:dyDescent="0.2"/>
  </sheetData>
  <customSheetViews>
    <customSheetView guid="{24305A52-1154-42C7-AEBA-C6CC71961191}">
      <selection activeCell="C14" sqref="C14"/>
      <pageMargins left="0.7" right="0.7" top="0.75" bottom="0.75" header="0.3" footer="0.3"/>
      <pageSetup paperSize="9" orientation="portrait" r:id="rId1"/>
    </customSheetView>
    <customSheetView guid="{7B7F28D7-4946-4DF5-B4B6-7D23EA101C99}">
      <selection activeCell="C14" sqref="C14"/>
      <pageMargins left="0.7" right="0.7" top="0.75" bottom="0.75" header="0.3" footer="0.3"/>
      <pageSetup paperSize="9" orientation="portrait" r:id="rId2"/>
    </customSheetView>
    <customSheetView guid="{B1B47C0E-7F66-4A80-8423-32424C055E30}" showPageBreaks="1">
      <selection activeCell="C14" sqref="C14"/>
      <pageMargins left="0.7" right="0.7" top="0.75" bottom="0.75" header="0.3" footer="0.3"/>
      <pageSetup paperSize="9" orientation="portrait" r:id="rId3"/>
    </customSheetView>
  </customSheetViews>
  <mergeCells count="17">
    <mergeCell ref="A1:C1"/>
    <mergeCell ref="A2:A3"/>
    <mergeCell ref="B2:B3"/>
    <mergeCell ref="C2:C3"/>
    <mergeCell ref="D2:D3"/>
    <mergeCell ref="L2:L3"/>
    <mergeCell ref="M2:M3"/>
    <mergeCell ref="N2:P2"/>
    <mergeCell ref="A8:P8"/>
    <mergeCell ref="A7:P7"/>
    <mergeCell ref="F2:F3"/>
    <mergeCell ref="G2:G3"/>
    <mergeCell ref="H2:H3"/>
    <mergeCell ref="I2:I3"/>
    <mergeCell ref="J2:J3"/>
    <mergeCell ref="K2:K3"/>
    <mergeCell ref="E2:E3"/>
  </mergeCells>
  <pageMargins left="0.7" right="0.7" top="0.75" bottom="0.75" header="0.3" footer="0.3"/>
  <pageSetup paperSize="9" orientation="portrait"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H5" sqref="H5:H25"/>
    </sheetView>
  </sheetViews>
  <sheetFormatPr defaultRowHeight="12.75" x14ac:dyDescent="0.2"/>
  <cols>
    <col min="1" max="1" width="6.42578125" customWidth="1"/>
    <col min="2" max="2" width="36.28515625" customWidth="1"/>
    <col min="3" max="8" width="13.5703125" customWidth="1"/>
    <col min="9" max="9" width="4.85546875" customWidth="1"/>
  </cols>
  <sheetData>
    <row r="1" spans="1:8" s="1" customFormat="1" ht="13.5" customHeight="1" x14ac:dyDescent="0.2">
      <c r="A1" s="585" t="s">
        <v>205</v>
      </c>
      <c r="B1" s="585"/>
      <c r="C1" s="585"/>
      <c r="D1" s="585"/>
    </row>
    <row r="2" spans="1:8" s="1" customFormat="1" ht="19.5" customHeight="1" x14ac:dyDescent="0.2">
      <c r="A2" s="540" t="s">
        <v>206</v>
      </c>
      <c r="B2" s="540"/>
      <c r="C2" s="540"/>
      <c r="D2" s="540"/>
      <c r="E2" s="540"/>
      <c r="F2" s="540"/>
      <c r="G2" s="540"/>
      <c r="H2" s="540"/>
    </row>
    <row r="3" spans="1:8" s="1" customFormat="1" ht="15" customHeight="1" x14ac:dyDescent="0.2">
      <c r="A3" s="540" t="s">
        <v>207</v>
      </c>
      <c r="B3" s="540" t="s">
        <v>208</v>
      </c>
      <c r="C3" s="542" t="s">
        <v>151</v>
      </c>
      <c r="D3" s="542"/>
      <c r="E3" s="542" t="s">
        <v>152</v>
      </c>
      <c r="F3" s="542"/>
      <c r="G3" s="540" t="s">
        <v>153</v>
      </c>
      <c r="H3" s="540"/>
    </row>
    <row r="4" spans="1:8" s="1" customFormat="1" ht="18" customHeight="1" x14ac:dyDescent="0.2">
      <c r="A4" s="540"/>
      <c r="B4" s="540"/>
      <c r="C4" s="101" t="s">
        <v>103</v>
      </c>
      <c r="D4" s="101" t="s">
        <v>142</v>
      </c>
      <c r="E4" s="101" t="s">
        <v>103</v>
      </c>
      <c r="F4" s="101" t="s">
        <v>142</v>
      </c>
      <c r="G4" s="101" t="s">
        <v>103</v>
      </c>
      <c r="H4" s="101" t="s">
        <v>142</v>
      </c>
    </row>
    <row r="5" spans="1:8" s="1" customFormat="1" ht="18" customHeight="1" x14ac:dyDescent="0.2">
      <c r="A5" s="9">
        <v>1</v>
      </c>
      <c r="B5" s="3" t="s">
        <v>209</v>
      </c>
      <c r="C5" s="41">
        <v>2.2055113240000002</v>
      </c>
      <c r="D5" s="10">
        <v>1.18</v>
      </c>
      <c r="E5" s="41">
        <v>1.65</v>
      </c>
      <c r="F5" s="10">
        <v>1.4</v>
      </c>
      <c r="G5" s="42">
        <v>1.04</v>
      </c>
      <c r="H5" s="9">
        <v>0</v>
      </c>
    </row>
    <row r="6" spans="1:8" s="1" customFormat="1" ht="18" customHeight="1" x14ac:dyDescent="0.2">
      <c r="A6" s="9">
        <v>2</v>
      </c>
      <c r="B6" s="3" t="s">
        <v>210</v>
      </c>
      <c r="C6" s="41">
        <v>1.1804078</v>
      </c>
      <c r="D6" s="10">
        <v>0.21</v>
      </c>
      <c r="E6" s="41">
        <v>3.22</v>
      </c>
      <c r="F6" s="10">
        <v>3.29</v>
      </c>
      <c r="G6" s="42">
        <v>0</v>
      </c>
      <c r="H6" s="9">
        <v>0</v>
      </c>
    </row>
    <row r="7" spans="1:8" s="1" customFormat="1" ht="18" customHeight="1" x14ac:dyDescent="0.2">
      <c r="A7" s="9">
        <v>3</v>
      </c>
      <c r="B7" s="3" t="s">
        <v>211</v>
      </c>
      <c r="C7" s="41">
        <v>0.73076405899999997</v>
      </c>
      <c r="D7" s="10">
        <v>0.71</v>
      </c>
      <c r="E7" s="41">
        <v>0.24</v>
      </c>
      <c r="F7" s="10">
        <v>0.13</v>
      </c>
      <c r="G7" s="42">
        <v>0</v>
      </c>
      <c r="H7" s="9">
        <v>0</v>
      </c>
    </row>
    <row r="8" spans="1:8" s="1" customFormat="1" ht="18" customHeight="1" x14ac:dyDescent="0.2">
      <c r="A8" s="9">
        <v>4</v>
      </c>
      <c r="B8" s="3" t="s">
        <v>212</v>
      </c>
      <c r="C8" s="41">
        <v>1.6662054999999999E-2</v>
      </c>
      <c r="D8" s="10">
        <v>0.01</v>
      </c>
      <c r="E8" s="41">
        <v>0</v>
      </c>
      <c r="F8" s="10">
        <v>0</v>
      </c>
      <c r="G8" s="42">
        <v>0</v>
      </c>
      <c r="H8" s="9">
        <v>0</v>
      </c>
    </row>
    <row r="9" spans="1:8" s="1" customFormat="1" ht="18" customHeight="1" x14ac:dyDescent="0.2">
      <c r="A9" s="9">
        <v>5</v>
      </c>
      <c r="B9" s="3" t="s">
        <v>213</v>
      </c>
      <c r="C9" s="41">
        <v>0.73378679199999997</v>
      </c>
      <c r="D9" s="10">
        <v>0.75</v>
      </c>
      <c r="E9" s="41">
        <v>0.87</v>
      </c>
      <c r="F9" s="10">
        <v>0.73</v>
      </c>
      <c r="G9" s="42">
        <v>0</v>
      </c>
      <c r="H9" s="9">
        <v>0</v>
      </c>
    </row>
    <row r="10" spans="1:8" s="1" customFormat="1" ht="18" customHeight="1" x14ac:dyDescent="0.2">
      <c r="A10" s="9">
        <v>6</v>
      </c>
      <c r="B10" s="3" t="s">
        <v>214</v>
      </c>
      <c r="C10" s="41">
        <v>8.0620224000000004E-2</v>
      </c>
      <c r="D10" s="10">
        <v>7.0000000000000007E-2</v>
      </c>
      <c r="E10" s="41">
        <v>0.7</v>
      </c>
      <c r="F10" s="10">
        <v>0.75</v>
      </c>
      <c r="G10" s="42">
        <v>0</v>
      </c>
      <c r="H10" s="9">
        <v>0</v>
      </c>
    </row>
    <row r="11" spans="1:8" s="1" customFormat="1" ht="18" customHeight="1" x14ac:dyDescent="0.2">
      <c r="A11" s="9">
        <v>7</v>
      </c>
      <c r="B11" s="3" t="s">
        <v>215</v>
      </c>
      <c r="C11" s="41">
        <v>2.5038392E-2</v>
      </c>
      <c r="D11" s="10">
        <v>0.01</v>
      </c>
      <c r="E11" s="41">
        <v>0.05</v>
      </c>
      <c r="F11" s="10">
        <v>0.05</v>
      </c>
      <c r="G11" s="42">
        <v>0</v>
      </c>
      <c r="H11" s="9">
        <v>0</v>
      </c>
    </row>
    <row r="12" spans="1:8" s="1" customFormat="1" ht="18" customHeight="1" x14ac:dyDescent="0.2">
      <c r="A12" s="9">
        <v>8</v>
      </c>
      <c r="B12" s="3" t="s">
        <v>216</v>
      </c>
      <c r="C12" s="41">
        <v>1.080805639</v>
      </c>
      <c r="D12" s="10">
        <v>1.55</v>
      </c>
      <c r="E12" s="41">
        <v>5.92</v>
      </c>
      <c r="F12" s="10">
        <v>5.27</v>
      </c>
      <c r="G12" s="42">
        <v>48.72</v>
      </c>
      <c r="H12" s="9">
        <v>93.76</v>
      </c>
    </row>
    <row r="13" spans="1:8" s="1" customFormat="1" ht="18" customHeight="1" x14ac:dyDescent="0.2">
      <c r="A13" s="9">
        <v>9</v>
      </c>
      <c r="B13" s="3" t="s">
        <v>217</v>
      </c>
      <c r="C13" s="41">
        <v>2.7876812000000001E-2</v>
      </c>
      <c r="D13" s="10">
        <v>0.05</v>
      </c>
      <c r="E13" s="41">
        <v>0</v>
      </c>
      <c r="F13" s="10">
        <v>0</v>
      </c>
      <c r="G13" s="42">
        <v>0</v>
      </c>
      <c r="H13" s="9">
        <v>0</v>
      </c>
    </row>
    <row r="14" spans="1:8" s="1" customFormat="1" ht="18" customHeight="1" x14ac:dyDescent="0.2">
      <c r="A14" s="9">
        <v>10</v>
      </c>
      <c r="B14" s="3" t="s">
        <v>218</v>
      </c>
      <c r="C14" s="41">
        <v>0.28056737300000001</v>
      </c>
      <c r="D14" s="10">
        <v>7.0000000000000007E-2</v>
      </c>
      <c r="E14" s="41">
        <v>3.13</v>
      </c>
      <c r="F14" s="10">
        <v>3.65</v>
      </c>
      <c r="G14" s="42">
        <v>0</v>
      </c>
      <c r="H14" s="9">
        <v>0</v>
      </c>
    </row>
    <row r="15" spans="1:8" s="1" customFormat="1" ht="18" customHeight="1" x14ac:dyDescent="0.2">
      <c r="A15" s="9">
        <v>11</v>
      </c>
      <c r="B15" s="3" t="s">
        <v>219</v>
      </c>
      <c r="C15" s="41">
        <v>0.246330406</v>
      </c>
      <c r="D15" s="10">
        <v>0.28000000000000003</v>
      </c>
      <c r="E15" s="41">
        <v>0.3</v>
      </c>
      <c r="F15" s="10">
        <v>0.43</v>
      </c>
      <c r="G15" s="42">
        <v>0</v>
      </c>
      <c r="H15" s="9">
        <v>0.6</v>
      </c>
    </row>
    <row r="16" spans="1:8" s="1" customFormat="1" ht="18" customHeight="1" x14ac:dyDescent="0.2">
      <c r="A16" s="9">
        <v>12</v>
      </c>
      <c r="B16" s="3" t="s">
        <v>220</v>
      </c>
      <c r="C16" s="41">
        <v>0.49095509999999998</v>
      </c>
      <c r="D16" s="10">
        <v>0.43</v>
      </c>
      <c r="E16" s="41">
        <v>0.3</v>
      </c>
      <c r="F16" s="10">
        <v>0.11</v>
      </c>
      <c r="G16" s="42">
        <v>0</v>
      </c>
      <c r="H16" s="9">
        <v>0</v>
      </c>
    </row>
    <row r="17" spans="1:8" s="1" customFormat="1" ht="18" customHeight="1" x14ac:dyDescent="0.2">
      <c r="A17" s="9">
        <v>13</v>
      </c>
      <c r="B17" s="3" t="s">
        <v>221</v>
      </c>
      <c r="C17" s="41">
        <v>0.25279658399999999</v>
      </c>
      <c r="D17" s="10">
        <v>0.15</v>
      </c>
      <c r="E17" s="41">
        <v>0.08</v>
      </c>
      <c r="F17" s="10">
        <v>0.06</v>
      </c>
      <c r="G17" s="42">
        <v>1.93</v>
      </c>
      <c r="H17" s="9">
        <v>0</v>
      </c>
    </row>
    <row r="18" spans="1:8" s="1" customFormat="1" ht="18" customHeight="1" x14ac:dyDescent="0.2">
      <c r="A18" s="9">
        <v>14</v>
      </c>
      <c r="B18" s="3" t="s">
        <v>222</v>
      </c>
      <c r="C18" s="41">
        <v>3.4114442089999999</v>
      </c>
      <c r="D18" s="10">
        <v>5.14</v>
      </c>
      <c r="E18" s="41">
        <v>5.24</v>
      </c>
      <c r="F18" s="10">
        <v>5</v>
      </c>
      <c r="G18" s="42">
        <v>0</v>
      </c>
      <c r="H18" s="9">
        <v>0</v>
      </c>
    </row>
    <row r="19" spans="1:8" s="1" customFormat="1" ht="18" customHeight="1" x14ac:dyDescent="0.2">
      <c r="A19" s="9">
        <v>15</v>
      </c>
      <c r="B19" s="3" t="s">
        <v>223</v>
      </c>
      <c r="C19" s="41">
        <v>7.3506302999999995E-2</v>
      </c>
      <c r="D19" s="10">
        <v>7.0000000000000007E-2</v>
      </c>
      <c r="E19" s="41">
        <v>0.11</v>
      </c>
      <c r="F19" s="10">
        <v>0.05</v>
      </c>
      <c r="G19" s="42">
        <v>0</v>
      </c>
      <c r="H19" s="9">
        <v>0</v>
      </c>
    </row>
    <row r="20" spans="1:8" s="1" customFormat="1" ht="18" customHeight="1" x14ac:dyDescent="0.2">
      <c r="A20" s="9">
        <v>16</v>
      </c>
      <c r="B20" s="3" t="s">
        <v>224</v>
      </c>
      <c r="C20" s="41">
        <v>1.3216734000000001E-2</v>
      </c>
      <c r="D20" s="10">
        <v>0.01</v>
      </c>
      <c r="E20" s="41">
        <v>0</v>
      </c>
      <c r="F20" s="10">
        <v>0</v>
      </c>
      <c r="G20" s="42">
        <v>0</v>
      </c>
      <c r="H20" s="9">
        <v>0</v>
      </c>
    </row>
    <row r="21" spans="1:8" s="1" customFormat="1" ht="18" customHeight="1" x14ac:dyDescent="0.2">
      <c r="A21" s="9">
        <v>17</v>
      </c>
      <c r="B21" s="3" t="s">
        <v>225</v>
      </c>
      <c r="C21" s="41">
        <v>51.073666179999996</v>
      </c>
      <c r="D21" s="10">
        <v>36.409999999999997</v>
      </c>
      <c r="E21" s="41">
        <v>64.040000000000006</v>
      </c>
      <c r="F21" s="10">
        <v>65.06</v>
      </c>
      <c r="G21" s="42">
        <v>21.1</v>
      </c>
      <c r="H21" s="9">
        <v>0</v>
      </c>
    </row>
    <row r="22" spans="1:8" s="1" customFormat="1" ht="18" customHeight="1" x14ac:dyDescent="0.2">
      <c r="A22" s="9">
        <v>18</v>
      </c>
      <c r="B22" s="3" t="s">
        <v>226</v>
      </c>
      <c r="C22" s="41">
        <v>3.3395598999999998E-2</v>
      </c>
      <c r="D22" s="10">
        <v>0.03</v>
      </c>
      <c r="E22" s="41">
        <v>0</v>
      </c>
      <c r="F22" s="10">
        <v>0</v>
      </c>
      <c r="G22" s="42">
        <v>0</v>
      </c>
      <c r="H22" s="9">
        <v>0</v>
      </c>
    </row>
    <row r="23" spans="1:8" s="1" customFormat="1" ht="18" customHeight="1" x14ac:dyDescent="0.2">
      <c r="A23" s="9">
        <v>19</v>
      </c>
      <c r="B23" s="3" t="s">
        <v>227</v>
      </c>
      <c r="C23" s="41">
        <v>0.26363530600000001</v>
      </c>
      <c r="D23" s="10">
        <v>0.19</v>
      </c>
      <c r="E23" s="41">
        <v>0.08</v>
      </c>
      <c r="F23" s="10">
        <v>0.09</v>
      </c>
      <c r="G23" s="42">
        <v>0</v>
      </c>
      <c r="H23" s="9">
        <v>0</v>
      </c>
    </row>
    <row r="24" spans="1:8" s="1" customFormat="1" ht="18" customHeight="1" x14ac:dyDescent="0.2">
      <c r="A24" s="9">
        <v>20</v>
      </c>
      <c r="B24" s="3" t="s">
        <v>228</v>
      </c>
      <c r="C24" s="41">
        <v>1.609832749</v>
      </c>
      <c r="D24" s="10">
        <v>0.84</v>
      </c>
      <c r="E24" s="41">
        <v>1.07</v>
      </c>
      <c r="F24" s="10">
        <v>0.91</v>
      </c>
      <c r="G24" s="42">
        <v>0</v>
      </c>
      <c r="H24" s="9">
        <v>0</v>
      </c>
    </row>
    <row r="25" spans="1:8" s="1" customFormat="1" ht="18" customHeight="1" x14ac:dyDescent="0.2">
      <c r="A25" s="9">
        <v>21</v>
      </c>
      <c r="B25" s="3" t="s">
        <v>229</v>
      </c>
      <c r="C25" s="41">
        <v>36.169180359999999</v>
      </c>
      <c r="D25" s="10">
        <v>51.84</v>
      </c>
      <c r="E25" s="41">
        <v>13</v>
      </c>
      <c r="F25" s="10">
        <v>13.02</v>
      </c>
      <c r="G25" s="42">
        <v>27.21</v>
      </c>
      <c r="H25" s="9">
        <v>5.65</v>
      </c>
    </row>
    <row r="26" spans="1:8" s="1" customFormat="1" ht="18" customHeight="1" x14ac:dyDescent="0.2">
      <c r="A26" s="25"/>
      <c r="B26" s="25" t="s">
        <v>97</v>
      </c>
      <c r="C26" s="44">
        <v>100</v>
      </c>
      <c r="D26" s="44">
        <v>100</v>
      </c>
      <c r="E26" s="45">
        <v>100</v>
      </c>
      <c r="F26" s="43">
        <v>100</v>
      </c>
      <c r="G26" s="45">
        <v>100</v>
      </c>
      <c r="H26" s="45">
        <v>100.01</v>
      </c>
    </row>
    <row r="27" spans="1:8" s="1" customFormat="1" ht="24.75" customHeight="1" x14ac:dyDescent="0.2">
      <c r="A27" s="590" t="s">
        <v>230</v>
      </c>
      <c r="B27" s="590"/>
      <c r="C27" s="590"/>
      <c r="D27" s="590"/>
      <c r="E27" s="590"/>
      <c r="F27" s="590"/>
      <c r="G27" s="590"/>
      <c r="H27" s="590"/>
    </row>
    <row r="28" spans="1:8" s="1" customFormat="1" ht="13.5" customHeight="1" x14ac:dyDescent="0.2">
      <c r="A28" s="590" t="s">
        <v>61</v>
      </c>
      <c r="B28" s="590"/>
      <c r="C28" s="590"/>
      <c r="D28" s="590"/>
      <c r="E28" s="590"/>
      <c r="F28" s="590"/>
      <c r="G28" s="590"/>
      <c r="H28" s="590"/>
    </row>
    <row r="29" spans="1:8" s="1" customFormat="1" ht="13.5" customHeight="1" x14ac:dyDescent="0.2">
      <c r="A29" s="590" t="s">
        <v>144</v>
      </c>
      <c r="B29" s="590"/>
      <c r="C29" s="590"/>
      <c r="D29" s="590"/>
      <c r="E29" s="590"/>
      <c r="F29" s="590"/>
      <c r="G29" s="590"/>
      <c r="H29" s="590"/>
    </row>
    <row r="30" spans="1:8" s="1" customFormat="1" ht="28.35" customHeight="1" x14ac:dyDescent="0.2"/>
  </sheetData>
  <customSheetViews>
    <customSheetView guid="{24305A52-1154-42C7-AEBA-C6CC71961191}">
      <selection activeCell="H5" sqref="H5:H25"/>
      <pageMargins left="0.7" right="0.7" top="0.75" bottom="0.75" header="0.3" footer="0.3"/>
      <pageSetup paperSize="9" orientation="portrait" r:id="rId1"/>
    </customSheetView>
    <customSheetView guid="{7B7F28D7-4946-4DF5-B4B6-7D23EA101C99}">
      <selection activeCell="H5" sqref="H5:H25"/>
      <pageMargins left="0.7" right="0.7" top="0.75" bottom="0.75" header="0.3" footer="0.3"/>
      <pageSetup paperSize="9" orientation="portrait" r:id="rId2"/>
    </customSheetView>
    <customSheetView guid="{B1B47C0E-7F66-4A80-8423-32424C055E30}" showPageBreaks="1">
      <selection activeCell="H5" sqref="H5:H25"/>
      <pageMargins left="0.7" right="0.7" top="0.75" bottom="0.75" header="0.3" footer="0.3"/>
      <pageSetup paperSize="9" orientation="portrait" r:id="rId3"/>
    </customSheetView>
  </customSheetViews>
  <mergeCells count="10">
    <mergeCell ref="A27:H27"/>
    <mergeCell ref="A29:H29"/>
    <mergeCell ref="A28:H28"/>
    <mergeCell ref="A1:D1"/>
    <mergeCell ref="A2:H2"/>
    <mergeCell ref="A3:A4"/>
    <mergeCell ref="B3:B4"/>
    <mergeCell ref="C3:D3"/>
    <mergeCell ref="E3:F3"/>
    <mergeCell ref="G3:H3"/>
  </mergeCells>
  <pageMargins left="0.7" right="0.7" top="0.75" bottom="0.75" header="0.3" footer="0.3"/>
  <pageSetup paperSize="9" orientation="portrait"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sqref="A1:F1"/>
    </sheetView>
  </sheetViews>
  <sheetFormatPr defaultRowHeight="12.75" x14ac:dyDescent="0.2"/>
  <cols>
    <col min="1" max="6" width="14.7109375" customWidth="1"/>
    <col min="7" max="7" width="4.7109375" customWidth="1"/>
  </cols>
  <sheetData>
    <row r="1" spans="1:6" s="1" customFormat="1" ht="15" customHeight="1" x14ac:dyDescent="0.2">
      <c r="A1" s="584" t="s">
        <v>8</v>
      </c>
      <c r="B1" s="584"/>
      <c r="C1" s="584"/>
      <c r="D1" s="584"/>
      <c r="E1" s="584"/>
      <c r="F1" s="584"/>
    </row>
    <row r="2" spans="1:6" s="1" customFormat="1" ht="18" customHeight="1" x14ac:dyDescent="0.2">
      <c r="A2" s="540" t="s">
        <v>94</v>
      </c>
      <c r="B2" s="542" t="s">
        <v>231</v>
      </c>
      <c r="C2" s="542"/>
      <c r="D2" s="542"/>
      <c r="E2" s="542"/>
      <c r="F2" s="542"/>
    </row>
    <row r="3" spans="1:6" s="1" customFormat="1" ht="18" customHeight="1" x14ac:dyDescent="0.2">
      <c r="A3" s="540"/>
      <c r="B3" s="20" t="s">
        <v>232</v>
      </c>
      <c r="C3" s="20" t="s">
        <v>233</v>
      </c>
      <c r="D3" s="20" t="s">
        <v>53</v>
      </c>
      <c r="E3" s="20" t="s">
        <v>234</v>
      </c>
      <c r="F3" s="20" t="s">
        <v>229</v>
      </c>
    </row>
    <row r="4" spans="1:6" s="1" customFormat="1" ht="18" customHeight="1" x14ac:dyDescent="0.2">
      <c r="A4" s="3" t="s">
        <v>103</v>
      </c>
      <c r="B4" s="41">
        <v>27.74</v>
      </c>
      <c r="C4" s="41">
        <v>9.16</v>
      </c>
      <c r="D4" s="41">
        <v>7.38</v>
      </c>
      <c r="E4" s="41">
        <v>0.12</v>
      </c>
      <c r="F4" s="41">
        <v>55.6</v>
      </c>
    </row>
    <row r="5" spans="1:6" s="1" customFormat="1" ht="18" customHeight="1" x14ac:dyDescent="0.2">
      <c r="A5" s="3" t="s">
        <v>141</v>
      </c>
      <c r="B5" s="41">
        <v>38.65</v>
      </c>
      <c r="C5" s="41">
        <v>9.98</v>
      </c>
      <c r="D5" s="41">
        <v>2.74</v>
      </c>
      <c r="E5" s="41">
        <v>0.01</v>
      </c>
      <c r="F5" s="41">
        <v>48.61</v>
      </c>
    </row>
    <row r="6" spans="1:6" s="1" customFormat="1" ht="18" customHeight="1" x14ac:dyDescent="0.2">
      <c r="A6" s="3" t="s">
        <v>142</v>
      </c>
      <c r="B6" s="41">
        <v>38.65</v>
      </c>
      <c r="C6" s="41">
        <v>9.98</v>
      </c>
      <c r="D6" s="41">
        <v>2.74</v>
      </c>
      <c r="E6" s="41">
        <v>0.01</v>
      </c>
      <c r="F6" s="41">
        <v>48.61</v>
      </c>
    </row>
    <row r="7" spans="1:6" s="1" customFormat="1" ht="15" customHeight="1" x14ac:dyDescent="0.2">
      <c r="A7" s="535" t="s">
        <v>63</v>
      </c>
      <c r="B7" s="535"/>
      <c r="C7" s="535"/>
      <c r="D7" s="535"/>
      <c r="E7" s="535"/>
    </row>
    <row r="8" spans="1:6" s="1" customFormat="1" ht="13.5" customHeight="1" x14ac:dyDescent="0.2">
      <c r="A8" s="535" t="s">
        <v>235</v>
      </c>
      <c r="B8" s="535"/>
      <c r="C8" s="535"/>
      <c r="D8" s="535"/>
      <c r="E8" s="535"/>
    </row>
    <row r="9" spans="1:6" s="1" customFormat="1" ht="28.35" customHeight="1" x14ac:dyDescent="0.2"/>
  </sheetData>
  <customSheetViews>
    <customSheetView guid="{24305A52-1154-42C7-AEBA-C6CC71961191}">
      <selection sqref="A1:F1"/>
      <pageMargins left="0.7" right="0.7" top="0.75" bottom="0.75" header="0.3" footer="0.3"/>
      <pageSetup paperSize="9" orientation="portrait" r:id="rId1"/>
    </customSheetView>
    <customSheetView guid="{7B7F28D7-4946-4DF5-B4B6-7D23EA101C99}">
      <selection sqref="A1:F1"/>
      <pageMargins left="0.7" right="0.7" top="0.75" bottom="0.75" header="0.3" footer="0.3"/>
      <pageSetup paperSize="9" orientation="portrait" r:id="rId2"/>
    </customSheetView>
    <customSheetView guid="{B1B47C0E-7F66-4A80-8423-32424C055E30}" showPageBreaks="1">
      <selection sqref="A1:F1"/>
      <pageMargins left="0.7" right="0.7" top="0.75" bottom="0.75" header="0.3" footer="0.3"/>
      <pageSetup paperSize="9" orientation="portrait" r:id="rId3"/>
    </customSheetView>
  </customSheetViews>
  <mergeCells count="5">
    <mergeCell ref="A1:F1"/>
    <mergeCell ref="A2:A3"/>
    <mergeCell ref="B2:F2"/>
    <mergeCell ref="A7:E7"/>
    <mergeCell ref="A8:E8"/>
  </mergeCells>
  <pageMargins left="0.7" right="0.7" top="0.75" bottom="0.75" header="0.3" footer="0.3"/>
  <pageSetup paperSize="9"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sqref="A1:F1"/>
    </sheetView>
  </sheetViews>
  <sheetFormatPr defaultRowHeight="12.75" x14ac:dyDescent="0.2"/>
  <cols>
    <col min="1" max="6" width="14.7109375" customWidth="1"/>
    <col min="7" max="7" width="4.7109375" customWidth="1"/>
  </cols>
  <sheetData>
    <row r="1" spans="1:6" s="1" customFormat="1" ht="18" customHeight="1" x14ac:dyDescent="0.2">
      <c r="A1" s="584" t="s">
        <v>9</v>
      </c>
      <c r="B1" s="584"/>
      <c r="C1" s="584"/>
      <c r="D1" s="584"/>
      <c r="E1" s="584"/>
      <c r="F1" s="584"/>
    </row>
    <row r="2" spans="1:6" s="1" customFormat="1" ht="18" customHeight="1" x14ac:dyDescent="0.2">
      <c r="A2" s="540" t="s">
        <v>236</v>
      </c>
      <c r="B2" s="542" t="s">
        <v>231</v>
      </c>
      <c r="C2" s="542"/>
      <c r="D2" s="542"/>
      <c r="E2" s="542"/>
      <c r="F2" s="542"/>
    </row>
    <row r="3" spans="1:6" s="1" customFormat="1" ht="18" customHeight="1" x14ac:dyDescent="0.2">
      <c r="A3" s="540"/>
      <c r="B3" s="20" t="s">
        <v>232</v>
      </c>
      <c r="C3" s="20" t="s">
        <v>233</v>
      </c>
      <c r="D3" s="20" t="s">
        <v>53</v>
      </c>
      <c r="E3" s="20" t="s">
        <v>234</v>
      </c>
      <c r="F3" s="20" t="s">
        <v>229</v>
      </c>
    </row>
    <row r="4" spans="1:6" s="1" customFormat="1" ht="18" customHeight="1" x14ac:dyDescent="0.2">
      <c r="A4" s="3" t="s">
        <v>103</v>
      </c>
      <c r="B4" s="41">
        <v>22.73</v>
      </c>
      <c r="C4" s="41">
        <v>15.14</v>
      </c>
      <c r="D4" s="41">
        <v>7.44</v>
      </c>
      <c r="E4" s="41">
        <v>0.15</v>
      </c>
      <c r="F4" s="41">
        <v>54.54</v>
      </c>
    </row>
    <row r="5" spans="1:6" s="1" customFormat="1" ht="18" customHeight="1" x14ac:dyDescent="0.2">
      <c r="A5" s="3" t="s">
        <v>141</v>
      </c>
      <c r="B5" s="41">
        <v>22.68</v>
      </c>
      <c r="C5" s="41">
        <v>13.45</v>
      </c>
      <c r="D5" s="41">
        <v>6.19</v>
      </c>
      <c r="E5" s="41">
        <v>0.06</v>
      </c>
      <c r="F5" s="41">
        <v>57.62</v>
      </c>
    </row>
    <row r="6" spans="1:6" s="1" customFormat="1" ht="18" customHeight="1" x14ac:dyDescent="0.2">
      <c r="A6" s="3" t="s">
        <v>142</v>
      </c>
      <c r="B6" s="41">
        <v>22.68</v>
      </c>
      <c r="C6" s="41">
        <v>13.45</v>
      </c>
      <c r="D6" s="41">
        <v>6.19</v>
      </c>
      <c r="E6" s="41">
        <v>0.06</v>
      </c>
      <c r="F6" s="41">
        <v>57.62</v>
      </c>
    </row>
    <row r="7" spans="1:6" s="1" customFormat="1" ht="15" customHeight="1" x14ac:dyDescent="0.2">
      <c r="A7" s="535" t="s">
        <v>63</v>
      </c>
      <c r="B7" s="535"/>
      <c r="C7" s="535"/>
      <c r="D7" s="535"/>
      <c r="E7" s="535"/>
      <c r="F7" s="535"/>
    </row>
    <row r="8" spans="1:6" s="1" customFormat="1" ht="13.5" customHeight="1" x14ac:dyDescent="0.2">
      <c r="A8" s="535" t="s">
        <v>237</v>
      </c>
      <c r="B8" s="535"/>
      <c r="C8" s="535"/>
      <c r="D8" s="535"/>
      <c r="E8" s="535"/>
      <c r="F8" s="535"/>
    </row>
    <row r="9" spans="1:6" s="1" customFormat="1" ht="25.35" customHeight="1" x14ac:dyDescent="0.2"/>
  </sheetData>
  <customSheetViews>
    <customSheetView guid="{24305A52-1154-42C7-AEBA-C6CC71961191}">
      <selection sqref="A1:F1"/>
      <pageMargins left="0.7" right="0.7" top="0.75" bottom="0.75" header="0.3" footer="0.3"/>
      <pageSetup paperSize="9" orientation="portrait" r:id="rId1"/>
    </customSheetView>
    <customSheetView guid="{7B7F28D7-4946-4DF5-B4B6-7D23EA101C99}">
      <selection sqref="A1:F1"/>
      <pageMargins left="0.7" right="0.7" top="0.75" bottom="0.75" header="0.3" footer="0.3"/>
      <pageSetup paperSize="9" orientation="portrait" r:id="rId2"/>
    </customSheetView>
    <customSheetView guid="{B1B47C0E-7F66-4A80-8423-32424C055E30}" showPageBreaks="1">
      <selection sqref="A1:F1"/>
      <pageMargins left="0.7" right="0.7" top="0.75" bottom="0.75" header="0.3" footer="0.3"/>
      <pageSetup paperSize="9" orientation="portrait" r:id="rId3"/>
    </customSheetView>
  </customSheetViews>
  <mergeCells count="5">
    <mergeCell ref="A1:F1"/>
    <mergeCell ref="A2:A3"/>
    <mergeCell ref="B2:F2"/>
    <mergeCell ref="A7:F7"/>
    <mergeCell ref="A8:F8"/>
  </mergeCells>
  <pageMargins left="0.7" right="0.7" top="0.75" bottom="0.75" header="0.3" footer="0.3"/>
  <pageSetup paperSize="9" orientation="portrait"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12" sqref="G12"/>
    </sheetView>
  </sheetViews>
  <sheetFormatPr defaultRowHeight="12.75" x14ac:dyDescent="0.2"/>
  <cols>
    <col min="1" max="6" width="14.7109375" customWidth="1"/>
    <col min="7" max="7" width="4.7109375" customWidth="1"/>
  </cols>
  <sheetData>
    <row r="1" spans="1:6" s="1" customFormat="1" ht="21" customHeight="1" x14ac:dyDescent="0.2">
      <c r="A1" s="63" t="s">
        <v>10</v>
      </c>
      <c r="B1" s="63"/>
      <c r="C1" s="63"/>
      <c r="D1" s="63"/>
    </row>
    <row r="2" spans="1:6" s="1" customFormat="1" ht="18.75" customHeight="1" x14ac:dyDescent="0.2">
      <c r="A2" s="591" t="s">
        <v>94</v>
      </c>
      <c r="B2" s="592" t="s">
        <v>231</v>
      </c>
      <c r="C2" s="592"/>
      <c r="D2" s="592"/>
      <c r="E2" s="592"/>
      <c r="F2" s="592"/>
    </row>
    <row r="3" spans="1:6" s="1" customFormat="1" ht="18" customHeight="1" x14ac:dyDescent="0.2">
      <c r="A3" s="591"/>
      <c r="B3" s="2" t="s">
        <v>232</v>
      </c>
      <c r="C3" s="2" t="s">
        <v>233</v>
      </c>
      <c r="D3" s="2" t="s">
        <v>53</v>
      </c>
      <c r="E3" s="2" t="s">
        <v>234</v>
      </c>
      <c r="F3" s="2" t="s">
        <v>229</v>
      </c>
    </row>
    <row r="4" spans="1:6" s="1" customFormat="1" ht="18" customHeight="1" x14ac:dyDescent="0.2">
      <c r="A4" s="25" t="s">
        <v>103</v>
      </c>
      <c r="B4" s="5">
        <v>0</v>
      </c>
      <c r="C4" s="5">
        <v>0</v>
      </c>
      <c r="D4" s="5">
        <v>0</v>
      </c>
      <c r="E4" s="5">
        <v>0</v>
      </c>
      <c r="F4" s="5">
        <v>100</v>
      </c>
    </row>
    <row r="5" spans="1:6" s="1" customFormat="1" ht="18" customHeight="1" x14ac:dyDescent="0.2">
      <c r="A5" s="25" t="s">
        <v>141</v>
      </c>
      <c r="B5" s="5">
        <v>0</v>
      </c>
      <c r="C5" s="5">
        <v>0</v>
      </c>
      <c r="D5" s="5">
        <v>0</v>
      </c>
      <c r="E5" s="5">
        <v>0</v>
      </c>
      <c r="F5" s="5">
        <v>100</v>
      </c>
    </row>
    <row r="6" spans="1:6" s="1" customFormat="1" ht="18" customHeight="1" x14ac:dyDescent="0.2">
      <c r="A6" s="25" t="s">
        <v>142</v>
      </c>
      <c r="B6" s="5">
        <v>0</v>
      </c>
      <c r="C6" s="5">
        <v>0</v>
      </c>
      <c r="D6" s="5">
        <v>0</v>
      </c>
      <c r="E6" s="5">
        <v>0</v>
      </c>
      <c r="F6" s="5">
        <v>100</v>
      </c>
    </row>
    <row r="7" spans="1:6" s="1" customFormat="1" ht="18" customHeight="1" x14ac:dyDescent="0.2">
      <c r="A7" s="593" t="s">
        <v>63</v>
      </c>
      <c r="B7" s="593"/>
      <c r="C7" s="593"/>
      <c r="D7" s="593"/>
      <c r="E7" s="593"/>
      <c r="F7" s="593"/>
    </row>
    <row r="8" spans="1:6" s="1" customFormat="1" ht="18" customHeight="1" x14ac:dyDescent="0.2">
      <c r="A8" s="593" t="s">
        <v>238</v>
      </c>
      <c r="B8" s="593"/>
      <c r="C8" s="593"/>
      <c r="D8" s="593"/>
      <c r="E8" s="593"/>
      <c r="F8" s="593"/>
    </row>
    <row r="9" spans="1:6" s="1" customFormat="1" ht="28.35" customHeight="1" x14ac:dyDescent="0.2"/>
  </sheetData>
  <customSheetViews>
    <customSheetView guid="{24305A52-1154-42C7-AEBA-C6CC71961191}">
      <selection activeCell="G12" sqref="G12"/>
      <pageMargins left="0.7" right="0.7" top="0.75" bottom="0.75" header="0.3" footer="0.3"/>
      <pageSetup paperSize="9" orientation="portrait" r:id="rId1"/>
    </customSheetView>
    <customSheetView guid="{7B7F28D7-4946-4DF5-B4B6-7D23EA101C99}">
      <selection activeCell="G12" sqref="G12"/>
      <pageMargins left="0.7" right="0.7" top="0.75" bottom="0.75" header="0.3" footer="0.3"/>
      <pageSetup paperSize="9" orientation="portrait" r:id="rId2"/>
    </customSheetView>
    <customSheetView guid="{B1B47C0E-7F66-4A80-8423-32424C055E30}" showPageBreaks="1">
      <selection activeCell="G12" sqref="G12"/>
      <pageMargins left="0.7" right="0.7" top="0.75" bottom="0.75" header="0.3" footer="0.3"/>
      <pageSetup paperSize="9" orientation="portrait" r:id="rId3"/>
    </customSheetView>
  </customSheetViews>
  <mergeCells count="4">
    <mergeCell ref="A2:A3"/>
    <mergeCell ref="B2:F2"/>
    <mergeCell ref="A7:F7"/>
    <mergeCell ref="A8:F8"/>
  </mergeCells>
  <pageMargins left="0.7" right="0.7" top="0.75" bottom="0.75" header="0.3" footer="0.3"/>
  <pageSetup paperSize="9" orientation="portrait"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O21" sqref="O21"/>
    </sheetView>
  </sheetViews>
  <sheetFormatPr defaultRowHeight="12.75" x14ac:dyDescent="0.2"/>
  <cols>
    <col min="1" max="1" width="5.85546875" bestFit="1" customWidth="1"/>
    <col min="2" max="2" width="16.7109375" bestFit="1" customWidth="1"/>
    <col min="3" max="3" width="8.5703125" bestFit="1" customWidth="1"/>
    <col min="6" max="6" width="5.140625" bestFit="1" customWidth="1"/>
    <col min="7" max="7" width="3.85546875" bestFit="1" customWidth="1"/>
  </cols>
  <sheetData>
    <row r="1" spans="1:11" x14ac:dyDescent="0.2">
      <c r="A1" s="536" t="s">
        <v>239</v>
      </c>
      <c r="B1" s="536"/>
      <c r="C1" s="536"/>
      <c r="D1" s="536"/>
      <c r="E1" s="536"/>
      <c r="F1" s="536"/>
      <c r="G1" s="536"/>
      <c r="H1" s="536"/>
      <c r="I1" s="536"/>
      <c r="J1" s="536"/>
      <c r="K1" s="536"/>
    </row>
    <row r="2" spans="1:11" ht="89.25" x14ac:dyDescent="0.2">
      <c r="A2" s="7" t="s">
        <v>76</v>
      </c>
      <c r="B2" s="7" t="s">
        <v>240</v>
      </c>
      <c r="C2" s="11" t="s">
        <v>241</v>
      </c>
      <c r="D2" s="11" t="s">
        <v>242</v>
      </c>
      <c r="E2" s="7" t="s">
        <v>243</v>
      </c>
      <c r="F2" s="7" t="s">
        <v>244</v>
      </c>
      <c r="G2" s="7" t="s">
        <v>245</v>
      </c>
      <c r="H2" s="12" t="s">
        <v>246</v>
      </c>
      <c r="I2" s="12" t="s">
        <v>247</v>
      </c>
      <c r="J2" s="12" t="s">
        <v>248</v>
      </c>
      <c r="K2" s="1"/>
    </row>
    <row r="3" spans="1:11" x14ac:dyDescent="0.2">
      <c r="A3" s="13">
        <v>1</v>
      </c>
      <c r="B3" s="14" t="s">
        <v>249</v>
      </c>
      <c r="C3" s="46">
        <v>6339.29</v>
      </c>
      <c r="D3" s="47">
        <v>464546.15</v>
      </c>
      <c r="E3" s="18">
        <v>13.1</v>
      </c>
      <c r="F3" s="48">
        <v>1.1100000000000001</v>
      </c>
      <c r="G3" s="48">
        <v>0.6</v>
      </c>
      <c r="H3" s="48">
        <v>2.81</v>
      </c>
      <c r="I3" s="48">
        <v>31.88</v>
      </c>
      <c r="J3" s="48">
        <v>0.06</v>
      </c>
      <c r="K3" s="1"/>
    </row>
    <row r="4" spans="1:11" x14ac:dyDescent="0.2">
      <c r="A4" s="13">
        <v>2</v>
      </c>
      <c r="B4" s="14" t="s">
        <v>250</v>
      </c>
      <c r="C4" s="46">
        <v>548.39</v>
      </c>
      <c r="D4" s="47">
        <v>424621.25</v>
      </c>
      <c r="E4" s="18">
        <v>11.97</v>
      </c>
      <c r="F4" s="48">
        <v>1.1000000000000001</v>
      </c>
      <c r="G4" s="48">
        <v>0.19</v>
      </c>
      <c r="H4" s="48">
        <v>4.9400000000000004</v>
      </c>
      <c r="I4" s="48">
        <v>16.21</v>
      </c>
      <c r="J4" s="48">
        <v>0.43</v>
      </c>
      <c r="K4" s="1"/>
    </row>
    <row r="5" spans="1:11" x14ac:dyDescent="0.2">
      <c r="A5" s="13">
        <v>3</v>
      </c>
      <c r="B5" s="14" t="s">
        <v>251</v>
      </c>
      <c r="C5" s="46">
        <v>346.41</v>
      </c>
      <c r="D5" s="47">
        <v>329310.03999999998</v>
      </c>
      <c r="E5" s="18">
        <v>9.2899999999999991</v>
      </c>
      <c r="F5" s="48">
        <v>1.1599999999999999</v>
      </c>
      <c r="G5" s="48">
        <v>0.7</v>
      </c>
      <c r="H5" s="48">
        <v>2.73</v>
      </c>
      <c r="I5" s="48">
        <v>17.579999999999998</v>
      </c>
      <c r="J5" s="48">
        <v>0.14000000000000001</v>
      </c>
      <c r="K5" s="1"/>
    </row>
    <row r="6" spans="1:11" x14ac:dyDescent="0.2">
      <c r="A6" s="13">
        <v>4</v>
      </c>
      <c r="B6" s="14" t="s">
        <v>252</v>
      </c>
      <c r="C6" s="46">
        <v>2129.5</v>
      </c>
      <c r="D6" s="47">
        <v>267621.49</v>
      </c>
      <c r="E6" s="18">
        <v>7.55</v>
      </c>
      <c r="F6" s="48">
        <v>0.8</v>
      </c>
      <c r="G6" s="48">
        <v>0.37</v>
      </c>
      <c r="H6" s="48">
        <v>2.57</v>
      </c>
      <c r="I6" s="48">
        <v>11.85</v>
      </c>
      <c r="J6" s="48">
        <v>0.1</v>
      </c>
      <c r="K6" s="1"/>
    </row>
    <row r="7" spans="1:11" x14ac:dyDescent="0.2">
      <c r="A7" s="13">
        <v>5</v>
      </c>
      <c r="B7" s="14" t="s">
        <v>253</v>
      </c>
      <c r="C7" s="46">
        <v>1294.8599999999999</v>
      </c>
      <c r="D7" s="47">
        <v>243688.94</v>
      </c>
      <c r="E7" s="18">
        <v>6.87</v>
      </c>
      <c r="F7" s="48">
        <v>1.33</v>
      </c>
      <c r="G7" s="48">
        <v>0.74</v>
      </c>
      <c r="H7" s="48">
        <v>3.04</v>
      </c>
      <c r="I7" s="48">
        <v>17.07</v>
      </c>
      <c r="J7" s="48">
        <v>0.76</v>
      </c>
      <c r="K7" s="1"/>
    </row>
    <row r="8" spans="1:11" x14ac:dyDescent="0.2">
      <c r="A8" s="13">
        <v>6</v>
      </c>
      <c r="B8" s="14" t="s">
        <v>254</v>
      </c>
      <c r="C8" s="46">
        <v>375.24</v>
      </c>
      <c r="D8" s="47">
        <v>211693.8</v>
      </c>
      <c r="E8" s="18">
        <v>5.97</v>
      </c>
      <c r="F8" s="48">
        <v>0.68</v>
      </c>
      <c r="G8" s="48">
        <v>0.4</v>
      </c>
      <c r="H8" s="48">
        <v>2.13</v>
      </c>
      <c r="I8" s="48">
        <v>10.52</v>
      </c>
      <c r="J8" s="48">
        <v>0.31</v>
      </c>
      <c r="K8" s="1"/>
    </row>
    <row r="9" spans="1:11" x14ac:dyDescent="0.2">
      <c r="A9" s="13">
        <v>7</v>
      </c>
      <c r="B9" s="14" t="s">
        <v>255</v>
      </c>
      <c r="C9" s="46">
        <v>956.52</v>
      </c>
      <c r="D9" s="47">
        <v>160148.97</v>
      </c>
      <c r="E9" s="18">
        <v>4.5199999999999996</v>
      </c>
      <c r="F9" s="48">
        <v>1.04</v>
      </c>
      <c r="G9" s="48">
        <v>0.63</v>
      </c>
      <c r="H9" s="48">
        <v>2.5499999999999998</v>
      </c>
      <c r="I9" s="48">
        <v>4.67</v>
      </c>
      <c r="J9" s="48">
        <v>0.41</v>
      </c>
      <c r="K9" s="1"/>
    </row>
    <row r="10" spans="1:11" x14ac:dyDescent="0.2">
      <c r="A10" s="13">
        <v>8</v>
      </c>
      <c r="B10" s="14" t="s">
        <v>256</v>
      </c>
      <c r="C10" s="46">
        <v>234.95</v>
      </c>
      <c r="D10" s="47">
        <v>156833.01999999999</v>
      </c>
      <c r="E10" s="18">
        <v>4.42</v>
      </c>
      <c r="F10" s="48">
        <v>0.66</v>
      </c>
      <c r="G10" s="48">
        <v>0.37</v>
      </c>
      <c r="H10" s="48">
        <v>2.13</v>
      </c>
      <c r="I10" s="48">
        <v>-4.46</v>
      </c>
      <c r="J10" s="48">
        <v>0.44</v>
      </c>
      <c r="K10" s="1"/>
    </row>
    <row r="11" spans="1:11" x14ac:dyDescent="0.2">
      <c r="A11" s="13">
        <v>9</v>
      </c>
      <c r="B11" s="14" t="s">
        <v>257</v>
      </c>
      <c r="C11" s="46">
        <v>1229.22</v>
      </c>
      <c r="D11" s="47">
        <v>155250.32999999999</v>
      </c>
      <c r="E11" s="18">
        <v>4.38</v>
      </c>
      <c r="F11" s="48">
        <v>0.69</v>
      </c>
      <c r="G11" s="48">
        <v>0.36</v>
      </c>
      <c r="H11" s="48">
        <v>2.2599999999999998</v>
      </c>
      <c r="I11" s="48">
        <v>5.9</v>
      </c>
      <c r="J11" s="48">
        <v>0.43</v>
      </c>
      <c r="K11" s="1"/>
    </row>
    <row r="12" spans="1:11" x14ac:dyDescent="0.2">
      <c r="A12" s="13">
        <v>10</v>
      </c>
      <c r="B12" s="14" t="s">
        <v>258</v>
      </c>
      <c r="C12" s="46">
        <v>280.77999999999997</v>
      </c>
      <c r="D12" s="47">
        <v>109339.86</v>
      </c>
      <c r="E12" s="18">
        <v>3.08</v>
      </c>
      <c r="F12" s="48">
        <v>1.01</v>
      </c>
      <c r="G12" s="48">
        <v>0.64</v>
      </c>
      <c r="H12" s="48">
        <v>2.4900000000000002</v>
      </c>
      <c r="I12" s="48">
        <v>11.22</v>
      </c>
      <c r="J12" s="48">
        <v>0.08</v>
      </c>
      <c r="K12" s="1"/>
    </row>
    <row r="13" spans="1:11" x14ac:dyDescent="0.2">
      <c r="A13" s="13">
        <v>11</v>
      </c>
      <c r="B13" s="14" t="s">
        <v>259</v>
      </c>
      <c r="C13" s="46">
        <v>2727.78</v>
      </c>
      <c r="D13" s="47">
        <v>103824.43</v>
      </c>
      <c r="E13" s="18">
        <v>2.93</v>
      </c>
      <c r="F13" s="48">
        <v>0.86</v>
      </c>
      <c r="G13" s="48">
        <v>0.38</v>
      </c>
      <c r="H13" s="48">
        <v>2.74</v>
      </c>
      <c r="I13" s="48">
        <v>16.739999999999998</v>
      </c>
      <c r="J13" s="48">
        <v>0.52</v>
      </c>
      <c r="K13" s="1"/>
    </row>
    <row r="14" spans="1:11" x14ac:dyDescent="0.2">
      <c r="A14" s="13">
        <v>12</v>
      </c>
      <c r="B14" s="14" t="s">
        <v>260</v>
      </c>
      <c r="C14" s="46">
        <v>564.35</v>
      </c>
      <c r="D14" s="47">
        <v>101519.66</v>
      </c>
      <c r="E14" s="18">
        <v>2.86</v>
      </c>
      <c r="F14" s="48">
        <v>1.5</v>
      </c>
      <c r="G14" s="48">
        <v>0.68</v>
      </c>
      <c r="H14" s="48">
        <v>3.58</v>
      </c>
      <c r="I14" s="48">
        <v>17.22</v>
      </c>
      <c r="J14" s="48">
        <v>0.13</v>
      </c>
      <c r="K14" s="1"/>
    </row>
    <row r="15" spans="1:11" x14ac:dyDescent="0.2">
      <c r="A15" s="13">
        <v>13</v>
      </c>
      <c r="B15" s="14" t="s">
        <v>261</v>
      </c>
      <c r="C15" s="46">
        <v>95.92</v>
      </c>
      <c r="D15" s="46">
        <v>79347.11</v>
      </c>
      <c r="E15" s="18">
        <v>2.2400000000000002</v>
      </c>
      <c r="F15" s="48">
        <v>0.75</v>
      </c>
      <c r="G15" s="48">
        <v>0.49</v>
      </c>
      <c r="H15" s="48">
        <v>2.1</v>
      </c>
      <c r="I15" s="48">
        <v>5.6</v>
      </c>
      <c r="J15" s="48">
        <v>0.25</v>
      </c>
      <c r="K15" s="1"/>
    </row>
    <row r="16" spans="1:11" x14ac:dyDescent="0.2">
      <c r="A16" s="13">
        <v>14</v>
      </c>
      <c r="B16" s="14" t="s">
        <v>262</v>
      </c>
      <c r="C16" s="46">
        <v>892.46</v>
      </c>
      <c r="D16" s="46">
        <v>71368.149999999994</v>
      </c>
      <c r="E16" s="18">
        <v>2.0099999999999998</v>
      </c>
      <c r="F16" s="48">
        <v>1.1599999999999999</v>
      </c>
      <c r="G16" s="48">
        <v>0.56999999999999995</v>
      </c>
      <c r="H16" s="48">
        <v>3.01</v>
      </c>
      <c r="I16" s="48">
        <v>-3.33</v>
      </c>
      <c r="J16" s="48">
        <v>0.3</v>
      </c>
      <c r="K16" s="1"/>
    </row>
    <row r="17" spans="1:11" x14ac:dyDescent="0.2">
      <c r="A17" s="13">
        <v>15</v>
      </c>
      <c r="B17" s="14" t="s">
        <v>263</v>
      </c>
      <c r="C17" s="46">
        <v>151.04</v>
      </c>
      <c r="D17" s="46">
        <v>71246.53</v>
      </c>
      <c r="E17" s="18">
        <v>2.0099999999999998</v>
      </c>
      <c r="F17" s="48">
        <v>1.19</v>
      </c>
      <c r="G17" s="48">
        <v>0.6</v>
      </c>
      <c r="H17" s="48">
        <v>3.01</v>
      </c>
      <c r="I17" s="48">
        <v>25.01</v>
      </c>
      <c r="J17" s="48">
        <v>0.23</v>
      </c>
      <c r="K17" s="1"/>
    </row>
    <row r="18" spans="1:11" x14ac:dyDescent="0.2">
      <c r="A18" s="13">
        <v>16</v>
      </c>
      <c r="B18" s="14" t="s">
        <v>264</v>
      </c>
      <c r="C18" s="46">
        <v>96.42</v>
      </c>
      <c r="D18" s="46">
        <v>63878.080000000002</v>
      </c>
      <c r="E18" s="18">
        <v>1.8</v>
      </c>
      <c r="F18" s="48">
        <v>0.64</v>
      </c>
      <c r="G18" s="48">
        <v>0.38</v>
      </c>
      <c r="H18" s="48">
        <v>2.0299999999999998</v>
      </c>
      <c r="I18" s="48">
        <v>9.84</v>
      </c>
      <c r="J18" s="48">
        <v>0.38</v>
      </c>
      <c r="K18" s="1"/>
    </row>
    <row r="19" spans="1:11" x14ac:dyDescent="0.2">
      <c r="A19" s="13">
        <v>17</v>
      </c>
      <c r="B19" s="14" t="s">
        <v>265</v>
      </c>
      <c r="C19" s="46">
        <v>542.73</v>
      </c>
      <c r="D19" s="46">
        <v>58895.06</v>
      </c>
      <c r="E19" s="18">
        <v>1.66</v>
      </c>
      <c r="F19" s="48">
        <v>0.7</v>
      </c>
      <c r="G19" s="48">
        <v>0.08</v>
      </c>
      <c r="H19" s="48">
        <v>4.95</v>
      </c>
      <c r="I19" s="48">
        <v>24.28</v>
      </c>
      <c r="J19" s="48">
        <v>0.27</v>
      </c>
      <c r="K19" s="1"/>
    </row>
    <row r="20" spans="1:11" x14ac:dyDescent="0.2">
      <c r="A20" s="13">
        <v>18</v>
      </c>
      <c r="B20" s="14" t="s">
        <v>266</v>
      </c>
      <c r="C20" s="46">
        <v>120.34</v>
      </c>
      <c r="D20" s="46">
        <v>57159.88</v>
      </c>
      <c r="E20" s="18">
        <v>1.61</v>
      </c>
      <c r="F20" s="48">
        <v>1.42</v>
      </c>
      <c r="G20" s="48">
        <v>0.6</v>
      </c>
      <c r="H20" s="48">
        <v>3.6</v>
      </c>
      <c r="I20" s="48">
        <v>4.5599999999999996</v>
      </c>
      <c r="J20" s="48">
        <v>1.25</v>
      </c>
      <c r="K20" s="1"/>
    </row>
    <row r="21" spans="1:11" x14ac:dyDescent="0.2">
      <c r="A21" s="13">
        <v>19</v>
      </c>
      <c r="B21" s="14" t="s">
        <v>267</v>
      </c>
      <c r="C21" s="46">
        <v>239.93</v>
      </c>
      <c r="D21" s="46">
        <v>50188.03</v>
      </c>
      <c r="E21" s="18">
        <v>1.42</v>
      </c>
      <c r="F21" s="48">
        <v>0.63</v>
      </c>
      <c r="G21" s="48">
        <v>0.25</v>
      </c>
      <c r="H21" s="48">
        <v>2.4900000000000002</v>
      </c>
      <c r="I21" s="48">
        <v>31.98</v>
      </c>
      <c r="J21" s="48">
        <v>0.89</v>
      </c>
      <c r="K21" s="1"/>
    </row>
    <row r="22" spans="1:11" x14ac:dyDescent="0.2">
      <c r="A22" s="13">
        <v>20</v>
      </c>
      <c r="B22" s="14" t="s">
        <v>268</v>
      </c>
      <c r="C22" s="46">
        <v>9894.56</v>
      </c>
      <c r="D22" s="46">
        <v>40568.18</v>
      </c>
      <c r="E22" s="18">
        <v>1.1399999999999999</v>
      </c>
      <c r="F22" s="48">
        <v>0.64</v>
      </c>
      <c r="G22" s="48">
        <v>0.37</v>
      </c>
      <c r="H22" s="48">
        <v>2.06</v>
      </c>
      <c r="I22" s="48">
        <v>13.24</v>
      </c>
      <c r="J22" s="48">
        <v>0.24</v>
      </c>
      <c r="K22" s="1"/>
    </row>
    <row r="23" spans="1:11" x14ac:dyDescent="0.2">
      <c r="A23" s="13">
        <v>21</v>
      </c>
      <c r="B23" s="14" t="s">
        <v>269</v>
      </c>
      <c r="C23" s="46">
        <v>88.78</v>
      </c>
      <c r="D23" s="46">
        <v>40465.82</v>
      </c>
      <c r="E23" s="18">
        <v>1.1399999999999999</v>
      </c>
      <c r="F23" s="48">
        <v>0.88</v>
      </c>
      <c r="G23" s="48">
        <v>0.42</v>
      </c>
      <c r="H23" s="48">
        <v>2.65</v>
      </c>
      <c r="I23" s="48">
        <v>3.89</v>
      </c>
      <c r="J23" s="48">
        <v>0.23</v>
      </c>
      <c r="K23" s="1"/>
    </row>
    <row r="24" spans="1:11" x14ac:dyDescent="0.2">
      <c r="A24" s="13">
        <v>22</v>
      </c>
      <c r="B24" s="14" t="s">
        <v>270</v>
      </c>
      <c r="C24" s="46">
        <v>288.63</v>
      </c>
      <c r="D24" s="46">
        <v>39761.629999999997</v>
      </c>
      <c r="E24" s="18">
        <v>1.1200000000000001</v>
      </c>
      <c r="F24" s="48">
        <v>0.99</v>
      </c>
      <c r="G24" s="48">
        <v>0.62</v>
      </c>
      <c r="H24" s="48">
        <v>2.46</v>
      </c>
      <c r="I24" s="48">
        <v>8.5500000000000007</v>
      </c>
      <c r="J24" s="48">
        <v>0.09</v>
      </c>
      <c r="K24" s="1"/>
    </row>
    <row r="25" spans="1:11" x14ac:dyDescent="0.2">
      <c r="A25" s="13">
        <v>23</v>
      </c>
      <c r="B25" s="14" t="s">
        <v>271</v>
      </c>
      <c r="C25" s="46">
        <v>5231.59</v>
      </c>
      <c r="D25" s="46">
        <v>38150.06</v>
      </c>
      <c r="E25" s="18">
        <v>1.08</v>
      </c>
      <c r="F25" s="48">
        <v>0.51</v>
      </c>
      <c r="G25" s="48">
        <v>0.26</v>
      </c>
      <c r="H25" s="48">
        <v>1.97</v>
      </c>
      <c r="I25" s="48">
        <v>1.92</v>
      </c>
      <c r="J25" s="48">
        <v>0.09</v>
      </c>
      <c r="K25" s="1"/>
    </row>
    <row r="26" spans="1:11" x14ac:dyDescent="0.2">
      <c r="A26" s="13">
        <v>24</v>
      </c>
      <c r="B26" s="14" t="s">
        <v>272</v>
      </c>
      <c r="C26" s="46">
        <v>621.6</v>
      </c>
      <c r="D26" s="46">
        <v>35064.620000000003</v>
      </c>
      <c r="E26" s="18">
        <v>0.99</v>
      </c>
      <c r="F26" s="48">
        <v>1.06</v>
      </c>
      <c r="G26" s="48">
        <v>0.51</v>
      </c>
      <c r="H26" s="48">
        <v>2.91</v>
      </c>
      <c r="I26" s="48">
        <v>28.63</v>
      </c>
      <c r="J26" s="48">
        <v>0.45</v>
      </c>
      <c r="K26" s="1"/>
    </row>
    <row r="27" spans="1:11" x14ac:dyDescent="0.2">
      <c r="A27" s="13">
        <v>25</v>
      </c>
      <c r="B27" s="14" t="s">
        <v>273</v>
      </c>
      <c r="C27" s="46">
        <v>289.37</v>
      </c>
      <c r="D27" s="46">
        <v>34217.4</v>
      </c>
      <c r="E27" s="18">
        <v>0.96</v>
      </c>
      <c r="F27" s="48">
        <v>0.82</v>
      </c>
      <c r="G27" s="48">
        <v>0.51</v>
      </c>
      <c r="H27" s="48">
        <v>2.23</v>
      </c>
      <c r="I27" s="48">
        <v>29.77</v>
      </c>
      <c r="J27" s="48">
        <v>0.35</v>
      </c>
      <c r="K27" s="1"/>
    </row>
    <row r="28" spans="1:11" x14ac:dyDescent="0.2">
      <c r="A28" s="13">
        <v>26</v>
      </c>
      <c r="B28" s="14" t="s">
        <v>274</v>
      </c>
      <c r="C28" s="46">
        <v>482.93</v>
      </c>
      <c r="D28" s="46">
        <v>33681.32</v>
      </c>
      <c r="E28" s="18">
        <v>0.95</v>
      </c>
      <c r="F28" s="48">
        <v>0.73</v>
      </c>
      <c r="G28" s="48">
        <v>0.37</v>
      </c>
      <c r="H28" s="48">
        <v>2.36</v>
      </c>
      <c r="I28" s="48">
        <v>-3.34</v>
      </c>
      <c r="J28" s="48">
        <v>0.69</v>
      </c>
      <c r="K28" s="1"/>
    </row>
    <row r="29" spans="1:11" x14ac:dyDescent="0.2">
      <c r="A29" s="13">
        <v>27</v>
      </c>
      <c r="B29" s="14" t="s">
        <v>275</v>
      </c>
      <c r="C29" s="46">
        <v>693.55</v>
      </c>
      <c r="D29" s="46">
        <v>28213.13</v>
      </c>
      <c r="E29" s="18">
        <v>0.8</v>
      </c>
      <c r="F29" s="48">
        <v>1.69</v>
      </c>
      <c r="G29" s="48">
        <v>0.41</v>
      </c>
      <c r="H29" s="48">
        <v>5.17</v>
      </c>
      <c r="I29" s="48">
        <v>33.28</v>
      </c>
      <c r="J29" s="48">
        <v>0.4</v>
      </c>
      <c r="K29" s="1"/>
    </row>
    <row r="30" spans="1:11" x14ac:dyDescent="0.2">
      <c r="A30" s="13">
        <v>28</v>
      </c>
      <c r="B30" s="14" t="s">
        <v>276</v>
      </c>
      <c r="C30" s="46">
        <v>39.950000000000003</v>
      </c>
      <c r="D30" s="46">
        <v>28125.72</v>
      </c>
      <c r="E30" s="18">
        <v>0.79</v>
      </c>
      <c r="F30" s="48">
        <v>0.94</v>
      </c>
      <c r="G30" s="48">
        <v>0.45</v>
      </c>
      <c r="H30" s="48">
        <v>2.75</v>
      </c>
      <c r="I30" s="48">
        <v>35.92</v>
      </c>
      <c r="J30" s="48">
        <v>0.08</v>
      </c>
      <c r="K30" s="1"/>
    </row>
    <row r="31" spans="1:11" x14ac:dyDescent="0.2">
      <c r="A31" s="13">
        <v>29</v>
      </c>
      <c r="B31" s="14" t="s">
        <v>277</v>
      </c>
      <c r="C31" s="46">
        <v>6290.14</v>
      </c>
      <c r="D31" s="46">
        <v>25144.83</v>
      </c>
      <c r="E31" s="18">
        <v>0.71</v>
      </c>
      <c r="F31" s="48">
        <v>1.08</v>
      </c>
      <c r="G31" s="48">
        <v>0.41</v>
      </c>
      <c r="H31" s="48">
        <v>3.29</v>
      </c>
      <c r="I31" s="48">
        <v>17.059999999999999</v>
      </c>
      <c r="J31" s="48">
        <v>0.59</v>
      </c>
      <c r="K31" s="1"/>
    </row>
    <row r="32" spans="1:11" x14ac:dyDescent="0.2">
      <c r="A32" s="13">
        <v>30</v>
      </c>
      <c r="B32" s="14" t="s">
        <v>278</v>
      </c>
      <c r="C32" s="46">
        <v>1145.9000000000001</v>
      </c>
      <c r="D32" s="46">
        <v>22527.84</v>
      </c>
      <c r="E32" s="18">
        <v>0.64</v>
      </c>
      <c r="F32" s="48">
        <v>1.1100000000000001</v>
      </c>
      <c r="G32" s="48">
        <v>0.47</v>
      </c>
      <c r="H32" s="48">
        <v>3.16</v>
      </c>
      <c r="I32" s="48">
        <v>10.64</v>
      </c>
      <c r="J32" s="48">
        <v>0.23</v>
      </c>
      <c r="K32" s="1"/>
    </row>
    <row r="33" spans="1:11" x14ac:dyDescent="0.2">
      <c r="A33" s="590" t="s">
        <v>279</v>
      </c>
      <c r="B33" s="590"/>
      <c r="C33" s="590"/>
      <c r="D33" s="590"/>
      <c r="E33" s="590"/>
      <c r="F33" s="590"/>
      <c r="G33" s="590"/>
      <c r="H33" s="590"/>
      <c r="I33" s="590"/>
      <c r="J33" s="590"/>
      <c r="K33" s="1"/>
    </row>
    <row r="34" spans="1:11" x14ac:dyDescent="0.2">
      <c r="A34" s="590" t="s">
        <v>280</v>
      </c>
      <c r="B34" s="590"/>
      <c r="C34" s="590"/>
      <c r="D34" s="590"/>
      <c r="E34" s="590"/>
      <c r="F34" s="590"/>
      <c r="G34" s="590"/>
      <c r="H34" s="590"/>
      <c r="I34" s="590"/>
      <c r="J34" s="590"/>
      <c r="K34" s="1"/>
    </row>
    <row r="35" spans="1:11" x14ac:dyDescent="0.2">
      <c r="A35" s="590" t="s">
        <v>281</v>
      </c>
      <c r="B35" s="590"/>
      <c r="C35" s="590"/>
      <c r="D35" s="590"/>
      <c r="E35" s="590"/>
      <c r="F35" s="590"/>
      <c r="G35" s="590"/>
      <c r="H35" s="590"/>
      <c r="I35" s="590"/>
      <c r="J35" s="590"/>
      <c r="K35" s="1"/>
    </row>
    <row r="36" spans="1:11" x14ac:dyDescent="0.2">
      <c r="A36" s="590" t="s">
        <v>282</v>
      </c>
      <c r="B36" s="590"/>
      <c r="C36" s="590"/>
      <c r="D36" s="590"/>
      <c r="E36" s="590"/>
      <c r="F36" s="590"/>
      <c r="G36" s="590"/>
      <c r="H36" s="590"/>
      <c r="I36" s="590"/>
      <c r="J36" s="590"/>
      <c r="K36" s="1"/>
    </row>
    <row r="37" spans="1:11" x14ac:dyDescent="0.2">
      <c r="A37" s="590" t="s">
        <v>283</v>
      </c>
      <c r="B37" s="590"/>
      <c r="C37" s="590"/>
      <c r="D37" s="590"/>
      <c r="E37" s="590"/>
      <c r="F37" s="590"/>
      <c r="G37" s="590"/>
      <c r="H37" s="590"/>
      <c r="I37" s="590"/>
      <c r="J37" s="590"/>
      <c r="K37" s="1"/>
    </row>
    <row r="38" spans="1:11" x14ac:dyDescent="0.2">
      <c r="A38" s="590" t="s">
        <v>235</v>
      </c>
      <c r="B38" s="590"/>
      <c r="C38" s="590"/>
      <c r="D38" s="590"/>
      <c r="E38" s="590"/>
      <c r="F38" s="590"/>
      <c r="G38" s="590"/>
      <c r="H38" s="590"/>
      <c r="I38" s="590"/>
      <c r="J38" s="590"/>
      <c r="K38" s="1"/>
    </row>
  </sheetData>
  <customSheetViews>
    <customSheetView guid="{24305A52-1154-42C7-AEBA-C6CC71961191}">
      <selection activeCell="O21" sqref="O21"/>
      <pageMargins left="0.7" right="0.7" top="0.75" bottom="0.75" header="0.3" footer="0.3"/>
      <pageSetup paperSize="9" orientation="portrait" r:id="rId1"/>
    </customSheetView>
    <customSheetView guid="{7B7F28D7-4946-4DF5-B4B6-7D23EA101C99}">
      <selection activeCell="O21" sqref="O21"/>
      <pageMargins left="0.7" right="0.7" top="0.75" bottom="0.75" header="0.3" footer="0.3"/>
      <pageSetup paperSize="9" orientation="portrait" r:id="rId2"/>
    </customSheetView>
    <customSheetView guid="{B1B47C0E-7F66-4A80-8423-32424C055E30}" showPageBreaks="1">
      <selection activeCell="O21" sqref="O21"/>
      <pageMargins left="0.7" right="0.7" top="0.75" bottom="0.75" header="0.3" footer="0.3"/>
      <pageSetup paperSize="9" orientation="portrait" r:id="rId3"/>
    </customSheetView>
  </customSheetViews>
  <mergeCells count="7">
    <mergeCell ref="A38:J38"/>
    <mergeCell ref="A1:K1"/>
    <mergeCell ref="A33:J33"/>
    <mergeCell ref="A34:J34"/>
    <mergeCell ref="A35:J35"/>
    <mergeCell ref="A36:J36"/>
    <mergeCell ref="A37:J37"/>
  </mergeCells>
  <pageMargins left="0.7" right="0.7" top="0.75" bottom="0.75" header="0.3" footer="0.3"/>
  <pageSetup paperSize="9"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workbookViewId="0">
      <selection sqref="A1:IV1"/>
    </sheetView>
  </sheetViews>
  <sheetFormatPr defaultRowHeight="12.75" x14ac:dyDescent="0.2"/>
  <cols>
    <col min="1" max="1" width="6.42578125" customWidth="1"/>
    <col min="2" max="2" width="20.7109375" customWidth="1"/>
    <col min="3" max="3" width="14.7109375" customWidth="1"/>
    <col min="4" max="4" width="13.85546875" customWidth="1"/>
    <col min="5" max="5" width="7.7109375" customWidth="1"/>
    <col min="6" max="7" width="6" customWidth="1"/>
    <col min="8" max="8" width="9.7109375" customWidth="1"/>
    <col min="9" max="9" width="10.7109375" customWidth="1"/>
    <col min="10" max="10" width="10" customWidth="1"/>
    <col min="11" max="11" width="30.42578125" customWidth="1"/>
    <col min="12" max="12" width="4.7109375" customWidth="1"/>
  </cols>
  <sheetData>
    <row r="1" spans="1:11" s="1" customFormat="1" ht="17.25" customHeight="1" x14ac:dyDescent="0.2">
      <c r="A1" s="536" t="s">
        <v>284</v>
      </c>
      <c r="B1" s="536"/>
      <c r="C1" s="536"/>
      <c r="D1" s="536"/>
      <c r="E1" s="536"/>
      <c r="F1" s="536"/>
      <c r="G1" s="536"/>
      <c r="H1" s="536"/>
      <c r="I1" s="536"/>
      <c r="J1" s="536"/>
      <c r="K1" s="536"/>
    </row>
    <row r="2" spans="1:11" s="1" customFormat="1" ht="58.5" customHeight="1" x14ac:dyDescent="0.2">
      <c r="A2" s="7" t="s">
        <v>285</v>
      </c>
      <c r="B2" s="7" t="s">
        <v>240</v>
      </c>
      <c r="C2" s="11" t="s">
        <v>286</v>
      </c>
      <c r="D2" s="11" t="s">
        <v>242</v>
      </c>
      <c r="E2" s="7" t="s">
        <v>243</v>
      </c>
      <c r="F2" s="7" t="s">
        <v>244</v>
      </c>
      <c r="G2" s="7" t="s">
        <v>245</v>
      </c>
      <c r="H2" s="12" t="s">
        <v>246</v>
      </c>
      <c r="I2" s="12" t="s">
        <v>247</v>
      </c>
      <c r="J2" s="12" t="s">
        <v>248</v>
      </c>
    </row>
    <row r="3" spans="1:11" s="1" customFormat="1" ht="27" customHeight="1" x14ac:dyDescent="0.2">
      <c r="A3" s="13">
        <v>1</v>
      </c>
      <c r="B3" s="14" t="s">
        <v>287</v>
      </c>
      <c r="C3" s="46">
        <v>6339.27</v>
      </c>
      <c r="D3" s="47">
        <v>473961.59</v>
      </c>
      <c r="E3" s="48">
        <v>11.54</v>
      </c>
      <c r="F3" s="48">
        <v>1.1499999999999999</v>
      </c>
      <c r="G3" s="48">
        <v>0.59</v>
      </c>
      <c r="H3" s="48">
        <v>3.95</v>
      </c>
      <c r="I3" s="48">
        <v>31.63</v>
      </c>
      <c r="J3" s="48">
        <v>0.03</v>
      </c>
    </row>
    <row r="4" spans="1:11" s="1" customFormat="1" ht="15" customHeight="1" x14ac:dyDescent="0.2">
      <c r="A4" s="13">
        <v>2</v>
      </c>
      <c r="B4" s="14" t="s">
        <v>288</v>
      </c>
      <c r="C4" s="46">
        <v>548.19000000000005</v>
      </c>
      <c r="D4" s="47">
        <v>433847.2</v>
      </c>
      <c r="E4" s="48">
        <v>10.56</v>
      </c>
      <c r="F4" s="48">
        <v>1.01</v>
      </c>
      <c r="G4" s="48">
        <v>0.71</v>
      </c>
      <c r="H4" s="48">
        <v>3.53</v>
      </c>
      <c r="I4" s="48">
        <v>16.23</v>
      </c>
      <c r="J4" s="48">
        <v>0.04</v>
      </c>
    </row>
    <row r="5" spans="1:11" s="1" customFormat="1" ht="39" customHeight="1" x14ac:dyDescent="0.2">
      <c r="A5" s="13">
        <v>3</v>
      </c>
      <c r="B5" s="14" t="s">
        <v>289</v>
      </c>
      <c r="C5" s="46">
        <v>345.79</v>
      </c>
      <c r="D5" s="47">
        <v>331269.46000000002</v>
      </c>
      <c r="E5" s="48">
        <v>8.07</v>
      </c>
      <c r="F5" s="48">
        <v>1.19</v>
      </c>
      <c r="G5" s="48">
        <v>0.68</v>
      </c>
      <c r="H5" s="48">
        <v>4.2699999999999996</v>
      </c>
      <c r="I5" s="48">
        <v>17.32</v>
      </c>
      <c r="J5" s="48">
        <v>0.03</v>
      </c>
    </row>
    <row r="6" spans="1:11" s="1" customFormat="1" ht="15" customHeight="1" x14ac:dyDescent="0.2">
      <c r="A6" s="13">
        <v>4</v>
      </c>
      <c r="B6" s="14" t="s">
        <v>290</v>
      </c>
      <c r="C6" s="46">
        <v>2129.44</v>
      </c>
      <c r="D6" s="47">
        <v>262062</v>
      </c>
      <c r="E6" s="48">
        <v>6.38</v>
      </c>
      <c r="F6" s="48">
        <v>0.8</v>
      </c>
      <c r="G6" s="48">
        <v>0.36</v>
      </c>
      <c r="H6" s="48">
        <v>3.64</v>
      </c>
      <c r="I6" s="48">
        <v>11.54</v>
      </c>
      <c r="J6" s="48">
        <v>0.03</v>
      </c>
    </row>
    <row r="7" spans="1:11" s="1" customFormat="1" ht="15" customHeight="1" x14ac:dyDescent="0.2">
      <c r="A7" s="13">
        <v>5</v>
      </c>
      <c r="B7" s="14" t="s">
        <v>291</v>
      </c>
      <c r="C7" s="46">
        <v>1294.48</v>
      </c>
      <c r="D7" s="47">
        <v>246047.56</v>
      </c>
      <c r="E7" s="48">
        <v>5.99</v>
      </c>
      <c r="F7" s="48">
        <v>1.35</v>
      </c>
      <c r="G7" s="48">
        <v>0.73</v>
      </c>
      <c r="H7" s="48">
        <v>5.84</v>
      </c>
      <c r="I7" s="48">
        <v>17.420000000000002</v>
      </c>
      <c r="J7" s="48">
        <v>0.05</v>
      </c>
    </row>
    <row r="8" spans="1:11" s="1" customFormat="1" ht="27" customHeight="1" x14ac:dyDescent="0.2">
      <c r="A8" s="13">
        <v>6</v>
      </c>
      <c r="B8" s="14" t="s">
        <v>292</v>
      </c>
      <c r="C8" s="46">
        <v>375.24</v>
      </c>
      <c r="D8" s="47">
        <v>211651.76</v>
      </c>
      <c r="E8" s="48">
        <v>5.15</v>
      </c>
      <c r="F8" s="48">
        <v>0.69</v>
      </c>
      <c r="G8" s="48">
        <v>0.38</v>
      </c>
      <c r="H8" s="48">
        <v>3.87</v>
      </c>
      <c r="I8" s="48">
        <v>10.31</v>
      </c>
      <c r="J8" s="48">
        <v>0.04</v>
      </c>
    </row>
    <row r="9" spans="1:11" s="1" customFormat="1" ht="27" customHeight="1" x14ac:dyDescent="0.2">
      <c r="A9" s="13">
        <v>7</v>
      </c>
      <c r="B9" s="14" t="s">
        <v>293</v>
      </c>
      <c r="C9" s="46">
        <v>956.23</v>
      </c>
      <c r="D9" s="47">
        <v>181691.97</v>
      </c>
      <c r="E9" s="48">
        <v>4.42</v>
      </c>
      <c r="F9" s="48">
        <v>1.04</v>
      </c>
      <c r="G9" s="48">
        <v>0.61</v>
      </c>
      <c r="H9" s="48">
        <v>4.54</v>
      </c>
      <c r="I9" s="48">
        <v>4.72</v>
      </c>
      <c r="J9" s="48">
        <v>0.03</v>
      </c>
    </row>
    <row r="10" spans="1:11" s="1" customFormat="1" ht="15" customHeight="1" x14ac:dyDescent="0.2">
      <c r="A10" s="13">
        <v>8</v>
      </c>
      <c r="B10" s="14" t="s">
        <v>294</v>
      </c>
      <c r="C10" s="46">
        <v>1229.22</v>
      </c>
      <c r="D10" s="47">
        <v>158883.85</v>
      </c>
      <c r="E10" s="48">
        <v>3.87</v>
      </c>
      <c r="F10" s="48">
        <v>0.7</v>
      </c>
      <c r="G10" s="48">
        <v>0.35</v>
      </c>
      <c r="H10" s="48">
        <v>2.61</v>
      </c>
      <c r="I10" s="48">
        <v>6.03</v>
      </c>
      <c r="J10" s="48">
        <v>0.03</v>
      </c>
    </row>
    <row r="11" spans="1:11" s="1" customFormat="1" ht="27" customHeight="1" x14ac:dyDescent="0.2">
      <c r="A11" s="13">
        <v>9</v>
      </c>
      <c r="B11" s="14" t="s">
        <v>295</v>
      </c>
      <c r="C11" s="46">
        <v>216.48</v>
      </c>
      <c r="D11" s="47">
        <v>156808.81</v>
      </c>
      <c r="E11" s="48">
        <v>3.82</v>
      </c>
      <c r="F11" s="48">
        <v>0.7</v>
      </c>
      <c r="G11" s="48">
        <v>0.38</v>
      </c>
      <c r="H11" s="48">
        <v>4.13</v>
      </c>
      <c r="I11" s="48">
        <v>-4.5</v>
      </c>
      <c r="J11" s="48">
        <v>0.03</v>
      </c>
    </row>
    <row r="12" spans="1:11" s="1" customFormat="1" ht="15" customHeight="1" x14ac:dyDescent="0.2">
      <c r="A12" s="13">
        <v>10</v>
      </c>
      <c r="B12" s="14" t="s">
        <v>296</v>
      </c>
      <c r="C12" s="46">
        <v>2727.78</v>
      </c>
      <c r="D12" s="47">
        <v>115037.52</v>
      </c>
      <c r="E12" s="48">
        <v>2.8</v>
      </c>
      <c r="F12" s="48">
        <v>0.86</v>
      </c>
      <c r="G12" s="48">
        <v>0.36</v>
      </c>
      <c r="H12" s="48">
        <v>3.51</v>
      </c>
      <c r="I12" s="48">
        <v>16.649999999999999</v>
      </c>
      <c r="J12" s="48">
        <v>0.04</v>
      </c>
    </row>
    <row r="13" spans="1:11" s="1" customFormat="1" ht="15" customHeight="1" x14ac:dyDescent="0.2">
      <c r="A13" s="13">
        <v>11</v>
      </c>
      <c r="B13" s="14" t="s">
        <v>297</v>
      </c>
      <c r="C13" s="46">
        <v>280.75</v>
      </c>
      <c r="D13" s="47">
        <v>110873.8</v>
      </c>
      <c r="E13" s="48">
        <v>2.7</v>
      </c>
      <c r="F13" s="48">
        <v>1.02</v>
      </c>
      <c r="G13" s="48">
        <v>0.63</v>
      </c>
      <c r="H13" s="48">
        <v>2.73</v>
      </c>
      <c r="I13" s="48">
        <v>11.01</v>
      </c>
      <c r="J13" s="48">
        <v>0.04</v>
      </c>
    </row>
    <row r="14" spans="1:11" s="1" customFormat="1" ht="15" customHeight="1" x14ac:dyDescent="0.2">
      <c r="A14" s="13">
        <v>12</v>
      </c>
      <c r="B14" s="14" t="s">
        <v>298</v>
      </c>
      <c r="C14" s="46">
        <v>564.17999999999995</v>
      </c>
      <c r="D14" s="47">
        <v>100401.60000000001</v>
      </c>
      <c r="E14" s="48">
        <v>2.44</v>
      </c>
      <c r="F14" s="48">
        <v>1.49</v>
      </c>
      <c r="G14" s="48">
        <v>0.67</v>
      </c>
      <c r="H14" s="48">
        <v>7.16</v>
      </c>
      <c r="I14" s="48">
        <v>17.39</v>
      </c>
      <c r="J14" s="48">
        <v>0.06</v>
      </c>
    </row>
    <row r="15" spans="1:11" s="1" customFormat="1" ht="15" customHeight="1" x14ac:dyDescent="0.2">
      <c r="A15" s="13">
        <v>13</v>
      </c>
      <c r="B15" s="14" t="s">
        <v>299</v>
      </c>
      <c r="C15" s="46">
        <v>95.92</v>
      </c>
      <c r="D15" s="46">
        <v>79286.23</v>
      </c>
      <c r="E15" s="48">
        <v>1.93</v>
      </c>
      <c r="F15" s="48">
        <v>0.76</v>
      </c>
      <c r="G15" s="48">
        <v>0.48</v>
      </c>
      <c r="H15" s="48">
        <v>2.84</v>
      </c>
      <c r="I15" s="48">
        <v>5.53</v>
      </c>
      <c r="J15" s="48">
        <v>0.03</v>
      </c>
    </row>
    <row r="16" spans="1:11" s="1" customFormat="1" ht="15" customHeight="1" x14ac:dyDescent="0.2">
      <c r="A16" s="13">
        <v>14</v>
      </c>
      <c r="B16" s="14" t="s">
        <v>300</v>
      </c>
      <c r="C16" s="46">
        <v>892.46</v>
      </c>
      <c r="D16" s="46">
        <v>73105.960000000006</v>
      </c>
      <c r="E16" s="48">
        <v>1.78</v>
      </c>
      <c r="F16" s="48">
        <v>1.19</v>
      </c>
      <c r="G16" s="48">
        <v>0.56999999999999995</v>
      </c>
      <c r="H16" s="48">
        <v>3.2</v>
      </c>
      <c r="I16" s="48">
        <v>-3.23</v>
      </c>
      <c r="J16" s="48">
        <v>0.04</v>
      </c>
    </row>
    <row r="17" spans="1:10" s="1" customFormat="1" ht="27" customHeight="1" x14ac:dyDescent="0.2">
      <c r="A17" s="13">
        <v>15</v>
      </c>
      <c r="B17" s="14" t="s">
        <v>301</v>
      </c>
      <c r="C17" s="46">
        <v>151.04</v>
      </c>
      <c r="D17" s="46">
        <v>71226.61</v>
      </c>
      <c r="E17" s="48">
        <v>1.73</v>
      </c>
      <c r="F17" s="48">
        <v>1.23</v>
      </c>
      <c r="G17" s="48">
        <v>0.61</v>
      </c>
      <c r="H17" s="48">
        <v>5.45</v>
      </c>
      <c r="I17" s="48">
        <v>24.96</v>
      </c>
      <c r="J17" s="48">
        <v>0.11</v>
      </c>
    </row>
    <row r="18" spans="1:10" s="1" customFormat="1" ht="15" customHeight="1" x14ac:dyDescent="0.2">
      <c r="A18" s="13">
        <v>16</v>
      </c>
      <c r="B18" s="14" t="s">
        <v>302</v>
      </c>
      <c r="C18" s="46">
        <v>96.42</v>
      </c>
      <c r="D18" s="46">
        <v>63944.06</v>
      </c>
      <c r="E18" s="48">
        <v>1.56</v>
      </c>
      <c r="F18" s="48">
        <v>0.68</v>
      </c>
      <c r="G18" s="48">
        <v>0.4</v>
      </c>
      <c r="H18" s="48">
        <v>3.86</v>
      </c>
      <c r="I18" s="48">
        <v>9.9600000000000009</v>
      </c>
      <c r="J18" s="48">
        <v>0.1</v>
      </c>
    </row>
    <row r="19" spans="1:10" s="1" customFormat="1" ht="15" customHeight="1" x14ac:dyDescent="0.2">
      <c r="A19" s="13">
        <v>17</v>
      </c>
      <c r="B19" s="14" t="s">
        <v>303</v>
      </c>
      <c r="C19" s="46">
        <v>120.34</v>
      </c>
      <c r="D19" s="46">
        <v>61370.12</v>
      </c>
      <c r="E19" s="48">
        <v>1.49</v>
      </c>
      <c r="F19" s="48">
        <v>1.39</v>
      </c>
      <c r="G19" s="48">
        <v>0.57999999999999996</v>
      </c>
      <c r="H19" s="48">
        <v>5.39</v>
      </c>
      <c r="I19" s="48">
        <v>4.62</v>
      </c>
      <c r="J19" s="48">
        <v>0.04</v>
      </c>
    </row>
    <row r="20" spans="1:10" s="1" customFormat="1" ht="27" customHeight="1" x14ac:dyDescent="0.2">
      <c r="A20" s="13">
        <v>18</v>
      </c>
      <c r="B20" s="14" t="s">
        <v>304</v>
      </c>
      <c r="C20" s="46">
        <v>542.73</v>
      </c>
      <c r="D20" s="46">
        <v>59000.51</v>
      </c>
      <c r="E20" s="48">
        <v>1.44</v>
      </c>
      <c r="F20" s="48">
        <v>0.72</v>
      </c>
      <c r="G20" s="48">
        <v>0.38</v>
      </c>
      <c r="H20" s="48">
        <v>4.46</v>
      </c>
      <c r="I20" s="48">
        <v>24.55</v>
      </c>
      <c r="J20" s="48">
        <v>0.04</v>
      </c>
    </row>
    <row r="21" spans="1:10" s="1" customFormat="1" ht="27" customHeight="1" x14ac:dyDescent="0.2">
      <c r="A21" s="13">
        <v>19</v>
      </c>
      <c r="B21" s="14" t="s">
        <v>305</v>
      </c>
      <c r="C21" s="46">
        <v>239.93</v>
      </c>
      <c r="D21" s="46">
        <v>50146.7</v>
      </c>
      <c r="E21" s="48">
        <v>1.22</v>
      </c>
      <c r="F21" s="48">
        <v>0.66</v>
      </c>
      <c r="G21" s="48">
        <v>0.25</v>
      </c>
      <c r="H21" s="48">
        <v>3.85</v>
      </c>
      <c r="I21" s="48">
        <v>31.83</v>
      </c>
      <c r="J21" s="48">
        <v>0.1</v>
      </c>
    </row>
    <row r="22" spans="1:10" s="1" customFormat="1" ht="27" customHeight="1" x14ac:dyDescent="0.2">
      <c r="A22" s="13">
        <v>20</v>
      </c>
      <c r="B22" s="14" t="s">
        <v>306</v>
      </c>
      <c r="C22" s="46">
        <v>83.08</v>
      </c>
      <c r="D22" s="46">
        <v>47746.96</v>
      </c>
      <c r="E22" s="48">
        <v>1.1599999999999999</v>
      </c>
      <c r="F22" s="48">
        <v>0.5</v>
      </c>
      <c r="G22" s="48">
        <v>0.22</v>
      </c>
      <c r="H22" s="48">
        <v>3.54</v>
      </c>
      <c r="I22" s="48">
        <v>26.13</v>
      </c>
      <c r="J22" s="48">
        <v>0.1</v>
      </c>
    </row>
    <row r="23" spans="1:10" s="1" customFormat="1" ht="15" customHeight="1" x14ac:dyDescent="0.2">
      <c r="A23" s="13">
        <v>21</v>
      </c>
      <c r="B23" s="14" t="s">
        <v>307</v>
      </c>
      <c r="C23" s="46">
        <v>9894.56</v>
      </c>
      <c r="D23" s="46">
        <v>46083.41</v>
      </c>
      <c r="E23" s="48">
        <v>1.1200000000000001</v>
      </c>
      <c r="F23" s="48">
        <v>0.63</v>
      </c>
      <c r="G23" s="48">
        <v>0.36</v>
      </c>
      <c r="H23" s="48">
        <v>2.77</v>
      </c>
      <c r="I23" s="48">
        <v>12.89</v>
      </c>
      <c r="J23" s="48">
        <v>0.04</v>
      </c>
    </row>
    <row r="24" spans="1:10" s="1" customFormat="1" ht="39" customHeight="1" x14ac:dyDescent="0.2">
      <c r="A24" s="13">
        <v>22</v>
      </c>
      <c r="B24" s="14" t="s">
        <v>308</v>
      </c>
      <c r="C24" s="46">
        <v>5231.59</v>
      </c>
      <c r="D24" s="46">
        <v>41541.18</v>
      </c>
      <c r="E24" s="48">
        <v>1.01</v>
      </c>
      <c r="F24" s="48">
        <v>0.52</v>
      </c>
      <c r="G24" s="48">
        <v>0.26</v>
      </c>
      <c r="H24" s="48">
        <v>1.92</v>
      </c>
      <c r="I24" s="48">
        <v>1.85</v>
      </c>
      <c r="J24" s="48">
        <v>0.04</v>
      </c>
    </row>
    <row r="25" spans="1:10" s="1" customFormat="1" ht="15" customHeight="1" x14ac:dyDescent="0.2">
      <c r="A25" s="13">
        <v>23</v>
      </c>
      <c r="B25" s="14" t="s">
        <v>309</v>
      </c>
      <c r="C25" s="46">
        <v>288.62</v>
      </c>
      <c r="D25" s="46">
        <v>40803.279999999999</v>
      </c>
      <c r="E25" s="48">
        <v>0.99</v>
      </c>
      <c r="F25" s="48">
        <v>1.04</v>
      </c>
      <c r="G25" s="48">
        <v>0.64</v>
      </c>
      <c r="H25" s="48">
        <v>2.94</v>
      </c>
      <c r="I25" s="48">
        <v>8.92</v>
      </c>
      <c r="J25" s="48">
        <v>0.05</v>
      </c>
    </row>
    <row r="26" spans="1:10" s="1" customFormat="1" ht="15" customHeight="1" x14ac:dyDescent="0.2">
      <c r="A26" s="13">
        <v>24</v>
      </c>
      <c r="B26" s="14" t="s">
        <v>310</v>
      </c>
      <c r="C26" s="46">
        <v>88.78</v>
      </c>
      <c r="D26" s="46">
        <v>40476.26</v>
      </c>
      <c r="E26" s="48">
        <v>0.99</v>
      </c>
      <c r="F26" s="48">
        <v>0.9</v>
      </c>
      <c r="G26" s="48">
        <v>0.43</v>
      </c>
      <c r="H26" s="48">
        <v>4.67</v>
      </c>
      <c r="I26" s="48">
        <v>3.89</v>
      </c>
      <c r="J26" s="48">
        <v>0.04</v>
      </c>
    </row>
    <row r="27" spans="1:10" s="1" customFormat="1" ht="27" customHeight="1" x14ac:dyDescent="0.2">
      <c r="A27" s="13">
        <v>25</v>
      </c>
      <c r="B27" s="14" t="s">
        <v>311</v>
      </c>
      <c r="C27" s="46">
        <v>24.05</v>
      </c>
      <c r="D27" s="46">
        <v>37301.86</v>
      </c>
      <c r="E27" s="48">
        <v>0.91</v>
      </c>
      <c r="F27" s="48">
        <v>0.87</v>
      </c>
      <c r="G27" s="48">
        <v>0.46</v>
      </c>
      <c r="H27" s="48">
        <v>3.5</v>
      </c>
      <c r="I27" s="48">
        <v>17.73</v>
      </c>
      <c r="J27" s="48">
        <v>0.04</v>
      </c>
    </row>
    <row r="28" spans="1:10" s="1" customFormat="1" ht="27" customHeight="1" x14ac:dyDescent="0.2">
      <c r="A28" s="13">
        <v>26</v>
      </c>
      <c r="B28" s="14" t="s">
        <v>312</v>
      </c>
      <c r="C28" s="46">
        <v>621.6</v>
      </c>
      <c r="D28" s="46">
        <v>35097.870000000003</v>
      </c>
      <c r="E28" s="48">
        <v>0.85</v>
      </c>
      <c r="F28" s="48">
        <v>1.1100000000000001</v>
      </c>
      <c r="G28" s="48">
        <v>0.52</v>
      </c>
      <c r="H28" s="48">
        <v>5.91</v>
      </c>
      <c r="I28" s="48">
        <v>28.67</v>
      </c>
      <c r="J28" s="48">
        <v>0.04</v>
      </c>
    </row>
    <row r="29" spans="1:10" s="1" customFormat="1" ht="15" customHeight="1" x14ac:dyDescent="0.2">
      <c r="A29" s="13">
        <v>27</v>
      </c>
      <c r="B29" s="14" t="s">
        <v>313</v>
      </c>
      <c r="C29" s="46">
        <v>289.37</v>
      </c>
      <c r="D29" s="46">
        <v>34159.339999999997</v>
      </c>
      <c r="E29" s="48">
        <v>0.83</v>
      </c>
      <c r="F29" s="48">
        <v>0.82</v>
      </c>
      <c r="G29" s="48">
        <v>0.5</v>
      </c>
      <c r="H29" s="48">
        <v>3.73</v>
      </c>
      <c r="I29" s="48">
        <v>29.72</v>
      </c>
      <c r="J29" s="48">
        <v>0.05</v>
      </c>
    </row>
    <row r="30" spans="1:10" s="1" customFormat="1" ht="15" customHeight="1" x14ac:dyDescent="0.2">
      <c r="A30" s="13">
        <v>28</v>
      </c>
      <c r="B30" s="14" t="s">
        <v>314</v>
      </c>
      <c r="C30" s="46">
        <v>482.88</v>
      </c>
      <c r="D30" s="46">
        <v>33762.660000000003</v>
      </c>
      <c r="E30" s="48">
        <v>0.82</v>
      </c>
      <c r="F30" s="48">
        <v>0.75</v>
      </c>
      <c r="G30" s="48">
        <v>0.38</v>
      </c>
      <c r="H30" s="48">
        <v>3.49</v>
      </c>
      <c r="I30" s="48">
        <v>-3.4</v>
      </c>
      <c r="J30" s="48">
        <v>0.05</v>
      </c>
    </row>
    <row r="31" spans="1:10" s="1" customFormat="1" ht="15" customHeight="1" x14ac:dyDescent="0.2">
      <c r="A31" s="13">
        <v>29</v>
      </c>
      <c r="B31" s="14" t="s">
        <v>315</v>
      </c>
      <c r="C31" s="46">
        <v>6162.73</v>
      </c>
      <c r="D31" s="46">
        <v>31115.62</v>
      </c>
      <c r="E31" s="48">
        <v>0.76</v>
      </c>
      <c r="F31" s="48">
        <v>0.63</v>
      </c>
      <c r="G31" s="48">
        <v>0.22</v>
      </c>
      <c r="H31" s="48">
        <v>2.5</v>
      </c>
      <c r="I31" s="48">
        <v>6.03</v>
      </c>
      <c r="J31" s="48">
        <v>0.05</v>
      </c>
    </row>
    <row r="32" spans="1:10" s="1" customFormat="1" ht="15" customHeight="1" x14ac:dyDescent="0.2">
      <c r="A32" s="13">
        <v>30</v>
      </c>
      <c r="B32" s="14" t="s">
        <v>316</v>
      </c>
      <c r="C32" s="46">
        <v>79.569999999999993</v>
      </c>
      <c r="D32" s="46">
        <v>30867.11</v>
      </c>
      <c r="E32" s="48">
        <v>0.75</v>
      </c>
      <c r="F32" s="48">
        <v>1.32</v>
      </c>
      <c r="G32" s="48">
        <v>0.64</v>
      </c>
      <c r="H32" s="48">
        <v>4.21</v>
      </c>
      <c r="I32" s="48">
        <v>11.18</v>
      </c>
      <c r="J32" s="48">
        <v>0.05</v>
      </c>
    </row>
    <row r="33" spans="1:10" s="1" customFormat="1" ht="15" customHeight="1" x14ac:dyDescent="0.2">
      <c r="A33" s="13">
        <v>31</v>
      </c>
      <c r="B33" s="14" t="s">
        <v>317</v>
      </c>
      <c r="C33" s="46">
        <v>161.25</v>
      </c>
      <c r="D33" s="46">
        <v>29947.45</v>
      </c>
      <c r="E33" s="48">
        <v>0.73</v>
      </c>
      <c r="F33" s="48">
        <v>0.53</v>
      </c>
      <c r="G33" s="48">
        <v>0.2</v>
      </c>
      <c r="H33" s="48">
        <v>4.18</v>
      </c>
      <c r="I33" s="48">
        <v>39.43</v>
      </c>
      <c r="J33" s="48">
        <v>0.03</v>
      </c>
    </row>
    <row r="34" spans="1:10" s="1" customFormat="1" ht="27" customHeight="1" x14ac:dyDescent="0.2">
      <c r="A34" s="13">
        <v>32</v>
      </c>
      <c r="B34" s="14" t="s">
        <v>318</v>
      </c>
      <c r="C34" s="46">
        <v>2169.25</v>
      </c>
      <c r="D34" s="46">
        <v>29697.07</v>
      </c>
      <c r="E34" s="48">
        <v>0.72</v>
      </c>
      <c r="F34" s="48">
        <v>1.1000000000000001</v>
      </c>
      <c r="G34" s="48">
        <v>0.43</v>
      </c>
      <c r="H34" s="48">
        <v>3.19</v>
      </c>
      <c r="I34" s="48">
        <v>16.760000000000002</v>
      </c>
      <c r="J34" s="48">
        <v>0.04</v>
      </c>
    </row>
    <row r="35" spans="1:10" s="1" customFormat="1" ht="27" customHeight="1" x14ac:dyDescent="0.2">
      <c r="A35" s="13">
        <v>33</v>
      </c>
      <c r="B35" s="14" t="s">
        <v>319</v>
      </c>
      <c r="C35" s="46">
        <v>6290.14</v>
      </c>
      <c r="D35" s="46">
        <v>29149.759999999998</v>
      </c>
      <c r="E35" s="48">
        <v>0.71</v>
      </c>
      <c r="F35" s="48">
        <v>1.1000000000000001</v>
      </c>
      <c r="G35" s="48">
        <v>0.38</v>
      </c>
      <c r="H35" s="48">
        <v>4.49</v>
      </c>
      <c r="I35" s="48">
        <v>16.98</v>
      </c>
      <c r="J35" s="48">
        <v>0.05</v>
      </c>
    </row>
    <row r="36" spans="1:10" s="1" customFormat="1" ht="15" customHeight="1" x14ac:dyDescent="0.2">
      <c r="A36" s="13">
        <v>34</v>
      </c>
      <c r="B36" s="14" t="s">
        <v>320</v>
      </c>
      <c r="C36" s="46">
        <v>1142.6500000000001</v>
      </c>
      <c r="D36" s="46">
        <v>28364.58</v>
      </c>
      <c r="E36" s="48">
        <v>0.69</v>
      </c>
      <c r="F36" s="48">
        <v>0.62</v>
      </c>
      <c r="G36" s="48">
        <v>0.4</v>
      </c>
      <c r="H36" s="48">
        <v>2.99</v>
      </c>
      <c r="I36" s="48">
        <v>-2.92</v>
      </c>
      <c r="J36" s="48">
        <v>0.05</v>
      </c>
    </row>
    <row r="37" spans="1:10" s="1" customFormat="1" ht="15" customHeight="1" x14ac:dyDescent="0.2">
      <c r="A37" s="13">
        <v>35</v>
      </c>
      <c r="B37" s="14" t="s">
        <v>321</v>
      </c>
      <c r="C37" s="46">
        <v>693.53</v>
      </c>
      <c r="D37" s="46">
        <v>28246.87</v>
      </c>
      <c r="E37" s="48">
        <v>0.69</v>
      </c>
      <c r="F37" s="48">
        <v>1.67</v>
      </c>
      <c r="G37" s="48">
        <v>0.36</v>
      </c>
      <c r="H37" s="48">
        <v>7.95</v>
      </c>
      <c r="I37" s="48">
        <v>33.26</v>
      </c>
      <c r="J37" s="48">
        <v>7.0000000000000007E-2</v>
      </c>
    </row>
    <row r="38" spans="1:10" s="1" customFormat="1" ht="15" customHeight="1" x14ac:dyDescent="0.2">
      <c r="A38" s="13">
        <v>36</v>
      </c>
      <c r="B38" s="14" t="s">
        <v>322</v>
      </c>
      <c r="C38" s="46">
        <v>39.950000000000003</v>
      </c>
      <c r="D38" s="46">
        <v>28130.39</v>
      </c>
      <c r="E38" s="48">
        <v>0.68</v>
      </c>
      <c r="F38" s="48">
        <v>0.97</v>
      </c>
      <c r="G38" s="48">
        <v>0.44</v>
      </c>
      <c r="H38" s="48">
        <v>4.55</v>
      </c>
      <c r="I38" s="48">
        <v>35.72</v>
      </c>
      <c r="J38" s="48">
        <v>0.03</v>
      </c>
    </row>
    <row r="39" spans="1:10" s="1" customFormat="1" ht="15" customHeight="1" x14ac:dyDescent="0.2">
      <c r="A39" s="13">
        <v>37</v>
      </c>
      <c r="B39" s="14" t="s">
        <v>323</v>
      </c>
      <c r="C39" s="46">
        <v>36.08</v>
      </c>
      <c r="D39" s="46">
        <v>26389.9</v>
      </c>
      <c r="E39" s="48">
        <v>0.64</v>
      </c>
      <c r="F39" s="48">
        <v>0.87</v>
      </c>
      <c r="G39" s="48">
        <v>0.54</v>
      </c>
      <c r="H39" s="48">
        <v>3.27</v>
      </c>
      <c r="I39" s="48">
        <v>12.66</v>
      </c>
      <c r="J39" s="48">
        <v>0.04</v>
      </c>
    </row>
    <row r="40" spans="1:10" s="1" customFormat="1" ht="15" customHeight="1" x14ac:dyDescent="0.2">
      <c r="A40" s="13">
        <v>38</v>
      </c>
      <c r="B40" s="14" t="s">
        <v>324</v>
      </c>
      <c r="C40" s="46">
        <v>152.81</v>
      </c>
      <c r="D40" s="46">
        <v>23107.49</v>
      </c>
      <c r="E40" s="48">
        <v>0.56000000000000005</v>
      </c>
      <c r="F40" s="48">
        <v>1.07</v>
      </c>
      <c r="G40" s="48">
        <v>0.42</v>
      </c>
      <c r="H40" s="48">
        <v>5.21</v>
      </c>
      <c r="I40" s="48">
        <v>28.65</v>
      </c>
      <c r="J40" s="48">
        <v>0.05</v>
      </c>
    </row>
    <row r="41" spans="1:10" s="1" customFormat="1" ht="15" customHeight="1" x14ac:dyDescent="0.2">
      <c r="A41" s="13">
        <v>39</v>
      </c>
      <c r="B41" s="14" t="s">
        <v>325</v>
      </c>
      <c r="C41" s="46">
        <v>1126.49</v>
      </c>
      <c r="D41" s="46">
        <v>22514.13</v>
      </c>
      <c r="E41" s="48">
        <v>0.55000000000000004</v>
      </c>
      <c r="F41" s="48">
        <v>1.17</v>
      </c>
      <c r="G41" s="48">
        <v>0.49</v>
      </c>
      <c r="H41" s="48">
        <v>3.48</v>
      </c>
      <c r="I41" s="48">
        <v>10.65</v>
      </c>
      <c r="J41" s="48">
        <v>0.04</v>
      </c>
    </row>
    <row r="42" spans="1:10" s="1" customFormat="1" ht="39" customHeight="1" x14ac:dyDescent="0.2">
      <c r="A42" s="13">
        <v>40</v>
      </c>
      <c r="B42" s="14" t="s">
        <v>326</v>
      </c>
      <c r="C42" s="46">
        <v>406.35</v>
      </c>
      <c r="D42" s="46">
        <v>22397.63</v>
      </c>
      <c r="E42" s="48">
        <v>0.55000000000000004</v>
      </c>
      <c r="F42" s="48">
        <v>0.93</v>
      </c>
      <c r="G42" s="48">
        <v>0.46</v>
      </c>
      <c r="H42" s="48">
        <v>2.0299999999999998</v>
      </c>
      <c r="I42" s="48">
        <v>15.44</v>
      </c>
      <c r="J42" s="48">
        <v>0.04</v>
      </c>
    </row>
    <row r="43" spans="1:10" s="1" customFormat="1" ht="27" customHeight="1" x14ac:dyDescent="0.2">
      <c r="A43" s="13">
        <v>41</v>
      </c>
      <c r="B43" s="14" t="s">
        <v>327</v>
      </c>
      <c r="C43" s="46">
        <v>9414.16</v>
      </c>
      <c r="D43" s="46">
        <v>21402.15</v>
      </c>
      <c r="E43" s="48">
        <v>0.52</v>
      </c>
      <c r="F43" s="48">
        <v>0.75</v>
      </c>
      <c r="G43" s="48">
        <v>0.39</v>
      </c>
      <c r="H43" s="48">
        <v>2.4</v>
      </c>
      <c r="I43" s="48">
        <v>3.12</v>
      </c>
      <c r="J43" s="48">
        <v>0.05</v>
      </c>
    </row>
    <row r="44" spans="1:10" s="1" customFormat="1" ht="15" customHeight="1" x14ac:dyDescent="0.2">
      <c r="A44" s="13">
        <v>42</v>
      </c>
      <c r="B44" s="14" t="s">
        <v>328</v>
      </c>
      <c r="C44" s="46">
        <v>27.3</v>
      </c>
      <c r="D44" s="46">
        <v>20481.310000000001</v>
      </c>
      <c r="E44" s="48">
        <v>0.5</v>
      </c>
      <c r="F44" s="48">
        <v>0.91</v>
      </c>
      <c r="G44" s="48">
        <v>0.38</v>
      </c>
      <c r="H44" s="48">
        <v>3.55</v>
      </c>
      <c r="I44" s="48">
        <v>12.31</v>
      </c>
      <c r="J44" s="48">
        <v>0.03</v>
      </c>
    </row>
    <row r="45" spans="1:10" s="1" customFormat="1" ht="15" customHeight="1" x14ac:dyDescent="0.2">
      <c r="A45" s="13">
        <v>43</v>
      </c>
      <c r="B45" s="14" t="s">
        <v>329</v>
      </c>
      <c r="C45" s="46">
        <v>131.56</v>
      </c>
      <c r="D45" s="46">
        <v>19927.36</v>
      </c>
      <c r="E45" s="48">
        <v>0.49</v>
      </c>
      <c r="F45" s="48">
        <v>1.23</v>
      </c>
      <c r="G45" s="48">
        <v>0.59</v>
      </c>
      <c r="H45" s="48">
        <v>3.87</v>
      </c>
      <c r="I45" s="48">
        <v>6.05</v>
      </c>
      <c r="J45" s="48">
        <v>0.04</v>
      </c>
    </row>
    <row r="46" spans="1:10" s="1" customFormat="1" ht="27" customHeight="1" x14ac:dyDescent="0.2">
      <c r="A46" s="13">
        <v>44</v>
      </c>
      <c r="B46" s="14" t="s">
        <v>330</v>
      </c>
      <c r="C46" s="46">
        <v>224.61</v>
      </c>
      <c r="D46" s="46">
        <v>19008.43</v>
      </c>
      <c r="E46" s="48">
        <v>0.46</v>
      </c>
      <c r="F46" s="48">
        <v>1.35</v>
      </c>
      <c r="G46" s="48">
        <v>0.64</v>
      </c>
      <c r="H46" s="48">
        <v>6.41</v>
      </c>
      <c r="I46" s="48">
        <v>36.049999999999997</v>
      </c>
      <c r="J46" s="48">
        <v>0.05</v>
      </c>
    </row>
    <row r="47" spans="1:10" s="1" customFormat="1" ht="15" customHeight="1" x14ac:dyDescent="0.2">
      <c r="A47" s="13">
        <v>45</v>
      </c>
      <c r="B47" s="14" t="s">
        <v>331</v>
      </c>
      <c r="C47" s="46">
        <v>241.72</v>
      </c>
      <c r="D47" s="46">
        <v>18340.18</v>
      </c>
      <c r="E47" s="48">
        <v>0.45</v>
      </c>
      <c r="F47" s="48">
        <v>1.34</v>
      </c>
      <c r="G47" s="48">
        <v>0.63</v>
      </c>
      <c r="H47" s="48">
        <v>4.74</v>
      </c>
      <c r="I47" s="48">
        <v>23.52</v>
      </c>
      <c r="J47" s="48">
        <v>0.12</v>
      </c>
    </row>
    <row r="48" spans="1:10" s="1" customFormat="1" ht="15" customHeight="1" x14ac:dyDescent="0.2">
      <c r="A48" s="13">
        <v>46</v>
      </c>
      <c r="B48" s="14" t="s">
        <v>332</v>
      </c>
      <c r="C48" s="46">
        <v>4510.1400000000003</v>
      </c>
      <c r="D48" s="46">
        <v>17696.439999999999</v>
      </c>
      <c r="E48" s="48">
        <v>0.43</v>
      </c>
      <c r="F48" s="48">
        <v>0.8</v>
      </c>
      <c r="G48" s="48">
        <v>0.28000000000000003</v>
      </c>
      <c r="H48" s="48">
        <v>3.35</v>
      </c>
      <c r="I48" s="48">
        <v>25.02</v>
      </c>
      <c r="J48" s="48">
        <v>0.05</v>
      </c>
    </row>
    <row r="49" spans="1:10" s="1" customFormat="1" ht="15" customHeight="1" x14ac:dyDescent="0.2">
      <c r="A49" s="13">
        <v>47</v>
      </c>
      <c r="B49" s="14" t="s">
        <v>333</v>
      </c>
      <c r="C49" s="46">
        <v>617.79</v>
      </c>
      <c r="D49" s="46">
        <v>16706.72</v>
      </c>
      <c r="E49" s="48">
        <v>0.41</v>
      </c>
      <c r="F49" s="48">
        <v>1.34</v>
      </c>
      <c r="G49" s="48">
        <v>0.37</v>
      </c>
      <c r="H49" s="48">
        <v>5.68</v>
      </c>
      <c r="I49" s="48">
        <v>31.25</v>
      </c>
      <c r="J49" s="48">
        <v>0.12</v>
      </c>
    </row>
    <row r="50" spans="1:10" s="1" customFormat="1" ht="15" customHeight="1" x14ac:dyDescent="0.2">
      <c r="A50" s="13">
        <v>48</v>
      </c>
      <c r="B50" s="14" t="s">
        <v>334</v>
      </c>
      <c r="C50" s="46">
        <v>371.72</v>
      </c>
      <c r="D50" s="46">
        <v>16310.87</v>
      </c>
      <c r="E50" s="48">
        <v>0.4</v>
      </c>
      <c r="F50" s="48">
        <v>1.34</v>
      </c>
      <c r="G50" s="48">
        <v>0.53</v>
      </c>
      <c r="H50" s="48">
        <v>4.4400000000000004</v>
      </c>
      <c r="I50" s="48">
        <v>38.409999999999997</v>
      </c>
      <c r="J50" s="48">
        <v>0.05</v>
      </c>
    </row>
    <row r="51" spans="1:10" s="1" customFormat="1" ht="15" customHeight="1" x14ac:dyDescent="0.2">
      <c r="A51" s="13">
        <v>49</v>
      </c>
      <c r="B51" s="14" t="s">
        <v>335</v>
      </c>
      <c r="C51" s="46">
        <v>1849.61</v>
      </c>
      <c r="D51" s="46">
        <v>14838.3</v>
      </c>
      <c r="E51" s="48">
        <v>0.36</v>
      </c>
      <c r="F51" s="48">
        <v>0.81</v>
      </c>
      <c r="G51" s="48">
        <v>0.15</v>
      </c>
      <c r="H51" s="48">
        <v>3.68</v>
      </c>
      <c r="I51" s="48">
        <v>9</v>
      </c>
      <c r="J51" s="48">
        <v>0.06</v>
      </c>
    </row>
    <row r="52" spans="1:10" s="1" customFormat="1" ht="27" customHeight="1" x14ac:dyDescent="0.2">
      <c r="A52" s="13">
        <v>50</v>
      </c>
      <c r="B52" s="14" t="s">
        <v>336</v>
      </c>
      <c r="C52" s="46">
        <v>96.05</v>
      </c>
      <c r="D52" s="46">
        <v>14540.04</v>
      </c>
      <c r="E52" s="48">
        <v>0.35</v>
      </c>
      <c r="F52" s="48">
        <v>0.97</v>
      </c>
      <c r="G52" s="48">
        <v>0.14000000000000001</v>
      </c>
      <c r="H52" s="48">
        <v>6.42</v>
      </c>
      <c r="I52" s="48">
        <v>28.56</v>
      </c>
      <c r="J52" s="48">
        <v>0.13</v>
      </c>
    </row>
    <row r="53" spans="1:10" s="1" customFormat="1" ht="24.75" customHeight="1" x14ac:dyDescent="0.2">
      <c r="A53" s="583" t="s">
        <v>337</v>
      </c>
      <c r="B53" s="583"/>
      <c r="C53" s="583"/>
      <c r="D53" s="583"/>
      <c r="E53" s="583"/>
      <c r="F53" s="583"/>
      <c r="G53" s="583"/>
      <c r="H53" s="583"/>
      <c r="I53" s="583"/>
      <c r="J53" s="583"/>
    </row>
    <row r="54" spans="1:10" s="1" customFormat="1" ht="24" customHeight="1" x14ac:dyDescent="0.2">
      <c r="A54" s="583" t="s">
        <v>280</v>
      </c>
      <c r="B54" s="583"/>
      <c r="C54" s="583"/>
      <c r="D54" s="583"/>
      <c r="E54" s="583"/>
      <c r="F54" s="583"/>
      <c r="G54" s="583"/>
      <c r="H54" s="583"/>
      <c r="I54" s="583"/>
      <c r="J54" s="583"/>
    </row>
    <row r="55" spans="1:10" s="1" customFormat="1" ht="13.5" customHeight="1" x14ac:dyDescent="0.2">
      <c r="A55" s="583" t="s">
        <v>338</v>
      </c>
      <c r="B55" s="583"/>
      <c r="C55" s="583"/>
      <c r="D55" s="583"/>
      <c r="E55" s="583"/>
      <c r="F55" s="583"/>
      <c r="G55" s="583"/>
      <c r="H55" s="583"/>
      <c r="I55" s="583"/>
      <c r="J55" s="583"/>
    </row>
    <row r="56" spans="1:10" s="1" customFormat="1" ht="24" customHeight="1" x14ac:dyDescent="0.2">
      <c r="A56" s="583" t="s">
        <v>282</v>
      </c>
      <c r="B56" s="583"/>
      <c r="C56" s="583"/>
      <c r="D56" s="583"/>
      <c r="E56" s="583"/>
      <c r="F56" s="583"/>
      <c r="G56" s="583"/>
      <c r="H56" s="583"/>
      <c r="I56" s="583"/>
      <c r="J56" s="583"/>
    </row>
    <row r="57" spans="1:10" s="1" customFormat="1" ht="13.5" customHeight="1" x14ac:dyDescent="0.2">
      <c r="A57" s="583" t="s">
        <v>339</v>
      </c>
      <c r="B57" s="583"/>
      <c r="C57" s="583"/>
      <c r="D57" s="583"/>
      <c r="E57" s="583"/>
      <c r="F57" s="583"/>
      <c r="G57" s="583"/>
      <c r="H57" s="583"/>
      <c r="I57" s="583"/>
      <c r="J57" s="583"/>
    </row>
    <row r="58" spans="1:10" s="1" customFormat="1" ht="13.5" customHeight="1" x14ac:dyDescent="0.2">
      <c r="A58" s="583" t="s">
        <v>237</v>
      </c>
      <c r="B58" s="583"/>
      <c r="C58" s="583"/>
      <c r="D58" s="583"/>
      <c r="E58" s="583"/>
      <c r="F58" s="583"/>
      <c r="G58" s="583"/>
      <c r="H58" s="583"/>
      <c r="I58" s="583"/>
      <c r="J58" s="583"/>
    </row>
    <row r="59" spans="1:10" s="1" customFormat="1" ht="26.1" customHeight="1" x14ac:dyDescent="0.2"/>
  </sheetData>
  <customSheetViews>
    <customSheetView guid="{24305A52-1154-42C7-AEBA-C6CC71961191}">
      <selection sqref="A1:IV1"/>
      <pageMargins left="0.7" right="0.7" top="0.75" bottom="0.75" header="0.3" footer="0.3"/>
      <pageSetup paperSize="9" orientation="portrait" r:id="rId1"/>
    </customSheetView>
    <customSheetView guid="{7B7F28D7-4946-4DF5-B4B6-7D23EA101C99}">
      <selection sqref="A1:IV1"/>
      <pageMargins left="0.7" right="0.7" top="0.75" bottom="0.75" header="0.3" footer="0.3"/>
      <pageSetup paperSize="9" orientation="portrait" r:id="rId2"/>
    </customSheetView>
    <customSheetView guid="{B1B47C0E-7F66-4A80-8423-32424C055E30}" showPageBreaks="1">
      <selection sqref="A1:IV1"/>
      <pageMargins left="0.7" right="0.7" top="0.75" bottom="0.75" header="0.3" footer="0.3"/>
      <pageSetup paperSize="9" orientation="portrait" r:id="rId3"/>
    </customSheetView>
  </customSheetViews>
  <mergeCells count="7">
    <mergeCell ref="A58:J58"/>
    <mergeCell ref="A1:K1"/>
    <mergeCell ref="A53:J53"/>
    <mergeCell ref="A54:J54"/>
    <mergeCell ref="A55:J55"/>
    <mergeCell ref="A56:J56"/>
    <mergeCell ref="A57:J57"/>
  </mergeCells>
  <pageMargins left="0.7" right="0.7" top="0.75" bottom="0.75" header="0.3" footer="0.3"/>
  <pageSetup paperSize="9" orientation="portrait"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E12" sqref="E12"/>
    </sheetView>
  </sheetViews>
  <sheetFormatPr defaultRowHeight="12.75" x14ac:dyDescent="0.2"/>
  <cols>
    <col min="1" max="1" width="6.28515625" customWidth="1"/>
    <col min="2" max="2" width="40.28515625" customWidth="1"/>
    <col min="3" max="3" width="13.28515625" customWidth="1"/>
    <col min="4" max="4" width="13" customWidth="1"/>
    <col min="5" max="5" width="10.42578125" customWidth="1"/>
    <col min="6" max="6" width="7.5703125" customWidth="1"/>
    <col min="7" max="7" width="6.140625" customWidth="1"/>
    <col min="8" max="8" width="10.28515625" customWidth="1"/>
    <col min="9" max="9" width="12.5703125" customWidth="1"/>
    <col min="10" max="10" width="12.140625" customWidth="1"/>
    <col min="11" max="11" width="14.28515625" customWidth="1"/>
    <col min="12" max="12" width="4.7109375" customWidth="1"/>
  </cols>
  <sheetData>
    <row r="1" spans="1:10" s="1" customFormat="1" ht="15.75" customHeight="1" x14ac:dyDescent="0.25">
      <c r="A1" s="536" t="s">
        <v>340</v>
      </c>
      <c r="B1" s="595"/>
    </row>
    <row r="2" spans="1:10" s="1" customFormat="1" ht="43.5" customHeight="1" x14ac:dyDescent="0.2">
      <c r="A2" s="39" t="s">
        <v>341</v>
      </c>
      <c r="B2" s="39" t="s">
        <v>240</v>
      </c>
      <c r="C2" s="39" t="s">
        <v>342</v>
      </c>
      <c r="D2" s="39" t="s">
        <v>343</v>
      </c>
      <c r="E2" s="39" t="s">
        <v>344</v>
      </c>
      <c r="F2" s="39" t="s">
        <v>244</v>
      </c>
      <c r="G2" s="39" t="s">
        <v>345</v>
      </c>
      <c r="H2" s="39" t="s">
        <v>346</v>
      </c>
      <c r="I2" s="39" t="s">
        <v>347</v>
      </c>
      <c r="J2" s="39" t="s">
        <v>348</v>
      </c>
    </row>
    <row r="3" spans="1:10" s="1" customFormat="1" ht="18" customHeight="1" x14ac:dyDescent="0.2">
      <c r="A3" s="49">
        <v>1</v>
      </c>
      <c r="B3" s="50" t="s">
        <v>249</v>
      </c>
      <c r="C3" s="51">
        <v>6339.2944010000001</v>
      </c>
      <c r="D3" s="52">
        <v>481132.59780520003</v>
      </c>
      <c r="E3" s="53">
        <v>12.41</v>
      </c>
      <c r="F3" s="53">
        <v>1.1499999999999999</v>
      </c>
      <c r="G3" s="53">
        <v>0.59</v>
      </c>
      <c r="H3" s="53">
        <v>0</v>
      </c>
      <c r="I3" s="53">
        <v>0</v>
      </c>
      <c r="J3" s="50" t="s">
        <v>349</v>
      </c>
    </row>
    <row r="4" spans="1:10" s="1" customFormat="1" ht="18" customHeight="1" x14ac:dyDescent="0.2">
      <c r="A4" s="49">
        <v>2</v>
      </c>
      <c r="B4" s="50" t="s">
        <v>350</v>
      </c>
      <c r="C4" s="51">
        <v>548.21745950000002</v>
      </c>
      <c r="D4" s="52">
        <v>424158.94239058002</v>
      </c>
      <c r="E4" s="53">
        <v>10.94</v>
      </c>
      <c r="F4" s="53">
        <v>1.01</v>
      </c>
      <c r="G4" s="53">
        <v>0.71</v>
      </c>
      <c r="H4" s="53">
        <v>0</v>
      </c>
      <c r="I4" s="53">
        <v>0</v>
      </c>
      <c r="J4" s="50" t="s">
        <v>349</v>
      </c>
    </row>
    <row r="5" spans="1:10" s="1" customFormat="1" ht="18" customHeight="1" x14ac:dyDescent="0.2">
      <c r="A5" s="49">
        <v>3</v>
      </c>
      <c r="B5" s="50" t="s">
        <v>251</v>
      </c>
      <c r="C5" s="51">
        <v>346.39339560000002</v>
      </c>
      <c r="D5" s="52">
        <v>325305.0765964</v>
      </c>
      <c r="E5" s="53">
        <v>8.39</v>
      </c>
      <c r="F5" s="53">
        <v>1.19</v>
      </c>
      <c r="G5" s="53">
        <v>0.69</v>
      </c>
      <c r="H5" s="53">
        <v>0</v>
      </c>
      <c r="I5" s="53">
        <v>0</v>
      </c>
      <c r="J5" s="50" t="s">
        <v>349</v>
      </c>
    </row>
    <row r="6" spans="1:10" s="1" customFormat="1" ht="18" customHeight="1" x14ac:dyDescent="0.2">
      <c r="A6" s="49">
        <v>4</v>
      </c>
      <c r="B6" s="50" t="s">
        <v>351</v>
      </c>
      <c r="C6" s="51">
        <v>2182.9749160000001</v>
      </c>
      <c r="D6" s="52">
        <v>274344.82419015002</v>
      </c>
      <c r="E6" s="53">
        <v>7.07</v>
      </c>
      <c r="F6" s="53">
        <v>0.81</v>
      </c>
      <c r="G6" s="53">
        <v>0.37</v>
      </c>
      <c r="H6" s="53">
        <v>0</v>
      </c>
      <c r="I6" s="53">
        <v>0</v>
      </c>
      <c r="J6" s="50" t="s">
        <v>349</v>
      </c>
    </row>
    <row r="7" spans="1:10" s="1" customFormat="1" ht="18" customHeight="1" x14ac:dyDescent="0.2">
      <c r="A7" s="49">
        <v>5</v>
      </c>
      <c r="B7" s="50" t="s">
        <v>352</v>
      </c>
      <c r="C7" s="51">
        <v>1294.821778</v>
      </c>
      <c r="D7" s="52">
        <v>241509.10568529999</v>
      </c>
      <c r="E7" s="53">
        <v>6.23</v>
      </c>
      <c r="F7" s="53">
        <v>1.34</v>
      </c>
      <c r="G7" s="53">
        <v>0.73</v>
      </c>
      <c r="H7" s="53">
        <v>0</v>
      </c>
      <c r="I7" s="53">
        <v>0</v>
      </c>
      <c r="J7" s="50" t="s">
        <v>349</v>
      </c>
    </row>
    <row r="8" spans="1:10" s="1" customFormat="1" ht="18" customHeight="1" x14ac:dyDescent="0.2">
      <c r="A8" s="49">
        <v>6</v>
      </c>
      <c r="B8" s="50" t="s">
        <v>353</v>
      </c>
      <c r="C8" s="51">
        <v>375.23847060000003</v>
      </c>
      <c r="D8" s="52">
        <v>213943.12945499501</v>
      </c>
      <c r="E8" s="53">
        <v>5.52</v>
      </c>
      <c r="F8" s="53">
        <v>0.69</v>
      </c>
      <c r="G8" s="53">
        <v>0.39</v>
      </c>
      <c r="H8" s="53">
        <v>0</v>
      </c>
      <c r="I8" s="53">
        <v>0</v>
      </c>
      <c r="J8" s="50" t="s">
        <v>349</v>
      </c>
    </row>
    <row r="9" spans="1:10" s="1" customFormat="1" ht="18" customHeight="1" x14ac:dyDescent="0.2">
      <c r="A9" s="49">
        <v>7</v>
      </c>
      <c r="B9" s="50" t="s">
        <v>354</v>
      </c>
      <c r="C9" s="51">
        <v>956.51916900000003</v>
      </c>
      <c r="D9" s="52">
        <v>174140.51932368</v>
      </c>
      <c r="E9" s="53">
        <v>4.49</v>
      </c>
      <c r="F9" s="53">
        <v>1.04</v>
      </c>
      <c r="G9" s="53">
        <v>0.61</v>
      </c>
      <c r="H9" s="53">
        <v>0</v>
      </c>
      <c r="I9" s="53">
        <v>0</v>
      </c>
      <c r="J9" s="50" t="s">
        <v>349</v>
      </c>
    </row>
    <row r="10" spans="1:10" s="1" customFormat="1" ht="18" customHeight="1" x14ac:dyDescent="0.2">
      <c r="A10" s="49">
        <v>8</v>
      </c>
      <c r="B10" s="50" t="s">
        <v>355</v>
      </c>
      <c r="C10" s="51">
        <v>1229.0163852000001</v>
      </c>
      <c r="D10" s="52">
        <v>159825.03084779001</v>
      </c>
      <c r="E10" s="53">
        <v>4.12</v>
      </c>
      <c r="F10" s="53">
        <v>0.7</v>
      </c>
      <c r="G10" s="53">
        <v>0.35</v>
      </c>
      <c r="H10" s="53">
        <v>0</v>
      </c>
      <c r="I10" s="53">
        <v>0</v>
      </c>
      <c r="J10" s="50" t="s">
        <v>349</v>
      </c>
    </row>
    <row r="11" spans="1:10" s="1" customFormat="1" ht="18" customHeight="1" x14ac:dyDescent="0.2">
      <c r="A11" s="49">
        <v>9</v>
      </c>
      <c r="B11" s="50" t="s">
        <v>356</v>
      </c>
      <c r="C11" s="51">
        <v>234.77365130000001</v>
      </c>
      <c r="D11" s="52">
        <v>157895.03627350001</v>
      </c>
      <c r="E11" s="53">
        <v>4.07</v>
      </c>
      <c r="F11" s="53">
        <v>0.7</v>
      </c>
      <c r="G11" s="53">
        <v>0.38</v>
      </c>
      <c r="H11" s="53">
        <v>0</v>
      </c>
      <c r="I11" s="53">
        <v>0</v>
      </c>
      <c r="J11" s="50" t="s">
        <v>349</v>
      </c>
    </row>
    <row r="12" spans="1:10" s="1" customFormat="1" ht="18" customHeight="1" x14ac:dyDescent="0.2">
      <c r="A12" s="49">
        <v>10</v>
      </c>
      <c r="B12" s="50" t="s">
        <v>357</v>
      </c>
      <c r="C12" s="51">
        <v>2727.7786775</v>
      </c>
      <c r="D12" s="52">
        <v>116427.27046386999</v>
      </c>
      <c r="E12" s="53">
        <v>3</v>
      </c>
      <c r="F12" s="53">
        <v>0.86</v>
      </c>
      <c r="G12" s="53">
        <v>0.36</v>
      </c>
      <c r="H12" s="53">
        <v>0</v>
      </c>
      <c r="I12" s="53">
        <v>0</v>
      </c>
      <c r="J12" s="50" t="s">
        <v>349</v>
      </c>
    </row>
    <row r="13" spans="1:10" s="1" customFormat="1" ht="18" customHeight="1" x14ac:dyDescent="0.2">
      <c r="A13" s="49">
        <v>11</v>
      </c>
      <c r="B13" s="50" t="s">
        <v>358</v>
      </c>
      <c r="C13" s="51">
        <v>280.72561560000003</v>
      </c>
      <c r="D13" s="52">
        <v>111910.7740262</v>
      </c>
      <c r="E13" s="53">
        <v>2.89</v>
      </c>
      <c r="F13" s="53">
        <v>1.02</v>
      </c>
      <c r="G13" s="53">
        <v>0.62</v>
      </c>
      <c r="H13" s="53">
        <v>0</v>
      </c>
      <c r="I13" s="53">
        <v>0</v>
      </c>
      <c r="J13" s="50" t="s">
        <v>349</v>
      </c>
    </row>
    <row r="14" spans="1:10" s="1" customFormat="1" ht="18" customHeight="1" x14ac:dyDescent="0.2">
      <c r="A14" s="49">
        <v>12</v>
      </c>
      <c r="B14" s="50" t="s">
        <v>359</v>
      </c>
      <c r="C14" s="51">
        <v>564.24563680000006</v>
      </c>
      <c r="D14" s="52">
        <v>101837.47145814</v>
      </c>
      <c r="E14" s="53">
        <v>2.63</v>
      </c>
      <c r="F14" s="53">
        <v>1.48</v>
      </c>
      <c r="G14" s="53">
        <v>0.67</v>
      </c>
      <c r="H14" s="53">
        <v>0</v>
      </c>
      <c r="I14" s="53">
        <v>0</v>
      </c>
      <c r="J14" s="50" t="s">
        <v>349</v>
      </c>
    </row>
    <row r="15" spans="1:10" s="1" customFormat="1" ht="18" customHeight="1" x14ac:dyDescent="0.2">
      <c r="A15" s="49">
        <v>13</v>
      </c>
      <c r="B15" s="50" t="s">
        <v>360</v>
      </c>
      <c r="C15" s="51">
        <v>95.919779000000005</v>
      </c>
      <c r="D15" s="51">
        <v>80638.482049290003</v>
      </c>
      <c r="E15" s="53">
        <v>2.08</v>
      </c>
      <c r="F15" s="53">
        <v>0.76</v>
      </c>
      <c r="G15" s="53">
        <v>0.48</v>
      </c>
      <c r="H15" s="53">
        <v>0</v>
      </c>
      <c r="I15" s="53">
        <v>0</v>
      </c>
      <c r="J15" s="50" t="s">
        <v>349</v>
      </c>
    </row>
    <row r="16" spans="1:10" s="1" customFormat="1" ht="18" customHeight="1" x14ac:dyDescent="0.2">
      <c r="A16" s="49">
        <v>14</v>
      </c>
      <c r="B16" s="50" t="s">
        <v>361</v>
      </c>
      <c r="C16" s="51">
        <v>151.04003</v>
      </c>
      <c r="D16" s="51">
        <v>71784.614578799999</v>
      </c>
      <c r="E16" s="53">
        <v>1.85</v>
      </c>
      <c r="F16" s="53">
        <v>1.22</v>
      </c>
      <c r="G16" s="53">
        <v>0.61</v>
      </c>
      <c r="H16" s="53">
        <v>0</v>
      </c>
      <c r="I16" s="53">
        <v>0</v>
      </c>
      <c r="J16" s="50" t="s">
        <v>349</v>
      </c>
    </row>
    <row r="17" spans="1:10" s="1" customFormat="1" ht="18" customHeight="1" x14ac:dyDescent="0.2">
      <c r="A17" s="49">
        <v>15</v>
      </c>
      <c r="B17" s="50" t="s">
        <v>362</v>
      </c>
      <c r="C17" s="51">
        <v>892.46115339999994</v>
      </c>
      <c r="D17" s="51">
        <v>71820.193525950002</v>
      </c>
      <c r="E17" s="53">
        <v>1.85</v>
      </c>
      <c r="F17" s="53">
        <v>1.19</v>
      </c>
      <c r="G17" s="53">
        <v>0.56999999999999995</v>
      </c>
      <c r="H17" s="53">
        <v>0</v>
      </c>
      <c r="I17" s="53">
        <v>0</v>
      </c>
      <c r="J17" s="50" t="s">
        <v>349</v>
      </c>
    </row>
    <row r="18" spans="1:10" s="1" customFormat="1" ht="18" customHeight="1" x14ac:dyDescent="0.2">
      <c r="A18" s="49">
        <v>16</v>
      </c>
      <c r="B18" s="50" t="s">
        <v>363</v>
      </c>
      <c r="C18" s="51">
        <v>96.415716000000003</v>
      </c>
      <c r="D18" s="51">
        <v>65160.488911854998</v>
      </c>
      <c r="E18" s="53">
        <v>1.68</v>
      </c>
      <c r="F18" s="53">
        <v>0.68</v>
      </c>
      <c r="G18" s="53">
        <v>0.39</v>
      </c>
      <c r="H18" s="53">
        <v>0</v>
      </c>
      <c r="I18" s="53">
        <v>0</v>
      </c>
      <c r="J18" s="50" t="s">
        <v>349</v>
      </c>
    </row>
    <row r="19" spans="1:10" s="1" customFormat="1" ht="18" customHeight="1" x14ac:dyDescent="0.2">
      <c r="A19" s="49">
        <v>17</v>
      </c>
      <c r="B19" s="50" t="s">
        <v>364</v>
      </c>
      <c r="C19" s="51">
        <v>542.73301919999994</v>
      </c>
      <c r="D19" s="51">
        <v>59774.055275234998</v>
      </c>
      <c r="E19" s="53">
        <v>1.54</v>
      </c>
      <c r="F19" s="53">
        <v>0.72</v>
      </c>
      <c r="G19" s="53">
        <v>0.39</v>
      </c>
      <c r="H19" s="53">
        <v>0</v>
      </c>
      <c r="I19" s="53">
        <v>0</v>
      </c>
      <c r="J19" s="50" t="s">
        <v>349</v>
      </c>
    </row>
    <row r="20" spans="1:10" s="1" customFormat="1" ht="18" customHeight="1" x14ac:dyDescent="0.2">
      <c r="A20" s="49">
        <v>18</v>
      </c>
      <c r="B20" s="50" t="s">
        <v>266</v>
      </c>
      <c r="C20" s="51">
        <v>120.3303138</v>
      </c>
      <c r="D20" s="51">
        <v>59618.085448919999</v>
      </c>
      <c r="E20" s="53">
        <v>1.54</v>
      </c>
      <c r="F20" s="53">
        <v>1.38</v>
      </c>
      <c r="G20" s="53">
        <v>0.56999999999999995</v>
      </c>
      <c r="H20" s="53">
        <v>0</v>
      </c>
      <c r="I20" s="53">
        <v>0</v>
      </c>
      <c r="J20" s="50" t="s">
        <v>349</v>
      </c>
    </row>
    <row r="21" spans="1:10" s="1" customFormat="1" ht="18" customHeight="1" x14ac:dyDescent="0.2">
      <c r="A21" s="49">
        <v>19</v>
      </c>
      <c r="B21" s="50" t="s">
        <v>365</v>
      </c>
      <c r="C21" s="51">
        <v>239.92753300000001</v>
      </c>
      <c r="D21" s="51">
        <v>51272.510345315</v>
      </c>
      <c r="E21" s="53">
        <v>1.32</v>
      </c>
      <c r="F21" s="53">
        <v>0.66</v>
      </c>
      <c r="G21" s="53">
        <v>0.25</v>
      </c>
      <c r="H21" s="53">
        <v>0</v>
      </c>
      <c r="I21" s="53">
        <v>0</v>
      </c>
      <c r="J21" s="50" t="s">
        <v>349</v>
      </c>
    </row>
    <row r="22" spans="1:10" s="1" customFormat="1" ht="18" customHeight="1" x14ac:dyDescent="0.2">
      <c r="A22" s="49">
        <v>20</v>
      </c>
      <c r="B22" s="50" t="s">
        <v>366</v>
      </c>
      <c r="C22" s="51">
        <v>85.619652000000002</v>
      </c>
      <c r="D22" s="51">
        <v>50354.84890071</v>
      </c>
      <c r="E22" s="53">
        <v>1.3</v>
      </c>
      <c r="F22" s="53">
        <v>0.5</v>
      </c>
      <c r="G22" s="53">
        <v>0.22</v>
      </c>
      <c r="H22" s="53">
        <v>0</v>
      </c>
      <c r="I22" s="53">
        <v>0</v>
      </c>
      <c r="J22" s="50" t="s">
        <v>349</v>
      </c>
    </row>
    <row r="23" spans="1:10" s="1" customFormat="1" ht="18" customHeight="1" x14ac:dyDescent="0.2">
      <c r="A23" s="49">
        <v>21</v>
      </c>
      <c r="B23" s="50" t="s">
        <v>367</v>
      </c>
      <c r="C23" s="51">
        <v>9894.5572800000009</v>
      </c>
      <c r="D23" s="51">
        <v>43673.744396135</v>
      </c>
      <c r="E23" s="53">
        <v>1.1299999999999999</v>
      </c>
      <c r="F23" s="53">
        <v>0.63</v>
      </c>
      <c r="G23" s="53">
        <v>0.35</v>
      </c>
      <c r="H23" s="53">
        <v>0</v>
      </c>
      <c r="I23" s="53">
        <v>0</v>
      </c>
      <c r="J23" s="50" t="s">
        <v>349</v>
      </c>
    </row>
    <row r="24" spans="1:10" s="1" customFormat="1" ht="18" customHeight="1" x14ac:dyDescent="0.2">
      <c r="A24" s="49">
        <v>22</v>
      </c>
      <c r="B24" s="50" t="s">
        <v>368</v>
      </c>
      <c r="C24" s="51">
        <v>288.62510500000002</v>
      </c>
      <c r="D24" s="51">
        <v>41045.70862161</v>
      </c>
      <c r="E24" s="53">
        <v>1.06</v>
      </c>
      <c r="F24" s="53">
        <v>1.03</v>
      </c>
      <c r="G24" s="53">
        <v>0.63</v>
      </c>
      <c r="H24" s="53">
        <v>0</v>
      </c>
      <c r="I24" s="53">
        <v>0</v>
      </c>
      <c r="J24" s="50" t="s">
        <v>349</v>
      </c>
    </row>
    <row r="25" spans="1:10" s="1" customFormat="1" ht="18" customHeight="1" x14ac:dyDescent="0.2">
      <c r="A25" s="49">
        <v>23</v>
      </c>
      <c r="B25" s="50" t="s">
        <v>269</v>
      </c>
      <c r="C25" s="51">
        <v>88.778616</v>
      </c>
      <c r="D25" s="51">
        <v>41066.662239149999</v>
      </c>
      <c r="E25" s="53">
        <v>1.06</v>
      </c>
      <c r="F25" s="53">
        <v>0.9</v>
      </c>
      <c r="G25" s="53">
        <v>0.43</v>
      </c>
      <c r="H25" s="53">
        <v>0</v>
      </c>
      <c r="I25" s="53">
        <v>0</v>
      </c>
      <c r="J25" s="50" t="s">
        <v>349</v>
      </c>
    </row>
    <row r="26" spans="1:10" s="1" customFormat="1" ht="18" customHeight="1" x14ac:dyDescent="0.2">
      <c r="A26" s="49">
        <v>24</v>
      </c>
      <c r="B26" s="50" t="s">
        <v>369</v>
      </c>
      <c r="C26" s="51">
        <v>5231.5896480000001</v>
      </c>
      <c r="D26" s="51">
        <v>38661.943140905001</v>
      </c>
      <c r="E26" s="53">
        <v>1</v>
      </c>
      <c r="F26" s="53">
        <v>0.52</v>
      </c>
      <c r="G26" s="53">
        <v>0.26</v>
      </c>
      <c r="H26" s="53">
        <v>0</v>
      </c>
      <c r="I26" s="53">
        <v>0</v>
      </c>
      <c r="J26" s="50" t="s">
        <v>349</v>
      </c>
    </row>
    <row r="27" spans="1:10" s="1" customFormat="1" ht="18" customHeight="1" x14ac:dyDescent="0.2">
      <c r="A27" s="49">
        <v>25</v>
      </c>
      <c r="B27" s="50" t="s">
        <v>370</v>
      </c>
      <c r="C27" s="51">
        <v>621.596272</v>
      </c>
      <c r="D27" s="51">
        <v>35509.01165398</v>
      </c>
      <c r="E27" s="53">
        <v>0.92</v>
      </c>
      <c r="F27" s="53">
        <v>1.1100000000000001</v>
      </c>
      <c r="G27" s="53">
        <v>0.52</v>
      </c>
      <c r="H27" s="53">
        <v>0</v>
      </c>
      <c r="I27" s="53">
        <v>0</v>
      </c>
      <c r="J27" s="50" t="s">
        <v>349</v>
      </c>
    </row>
    <row r="28" spans="1:10" s="1" customFormat="1" ht="18" customHeight="1" x14ac:dyDescent="0.2">
      <c r="A28" s="49">
        <v>26</v>
      </c>
      <c r="B28" s="50" t="s">
        <v>371</v>
      </c>
      <c r="C28" s="51">
        <v>493.218682</v>
      </c>
      <c r="D28" s="51">
        <v>35389.652555125002</v>
      </c>
      <c r="E28" s="53">
        <v>0.91</v>
      </c>
      <c r="F28" s="53">
        <v>0.75</v>
      </c>
      <c r="G28" s="53">
        <v>0.37</v>
      </c>
      <c r="H28" s="53">
        <v>0</v>
      </c>
      <c r="I28" s="53">
        <v>0</v>
      </c>
      <c r="J28" s="50" t="s">
        <v>349</v>
      </c>
    </row>
    <row r="29" spans="1:10" s="1" customFormat="1" ht="18" customHeight="1" x14ac:dyDescent="0.2">
      <c r="A29" s="49">
        <v>27</v>
      </c>
      <c r="B29" s="50" t="s">
        <v>372</v>
      </c>
      <c r="C29" s="51">
        <v>1142.6777979999999</v>
      </c>
      <c r="D29" s="51">
        <v>34453.850168894998</v>
      </c>
      <c r="E29" s="53">
        <v>0.89</v>
      </c>
      <c r="F29" s="53">
        <v>0.62</v>
      </c>
      <c r="G29" s="53">
        <v>0.4</v>
      </c>
      <c r="H29" s="53">
        <v>0</v>
      </c>
      <c r="I29" s="53">
        <v>0</v>
      </c>
      <c r="J29" s="50" t="s">
        <v>349</v>
      </c>
    </row>
    <row r="30" spans="1:10" s="1" customFormat="1" ht="18" customHeight="1" x14ac:dyDescent="0.2">
      <c r="A30" s="49">
        <v>28</v>
      </c>
      <c r="B30" s="50" t="s">
        <v>373</v>
      </c>
      <c r="C30" s="51">
        <v>289.36702000000002</v>
      </c>
      <c r="D30" s="51">
        <v>32175.838772809999</v>
      </c>
      <c r="E30" s="53">
        <v>0.83</v>
      </c>
      <c r="F30" s="53">
        <v>0.82</v>
      </c>
      <c r="G30" s="53">
        <v>0.49</v>
      </c>
      <c r="H30" s="53">
        <v>0</v>
      </c>
      <c r="I30" s="53">
        <v>0</v>
      </c>
      <c r="J30" s="50" t="s">
        <v>349</v>
      </c>
    </row>
    <row r="31" spans="1:10" s="1" customFormat="1" ht="18" customHeight="1" x14ac:dyDescent="0.2">
      <c r="A31" s="49">
        <v>29</v>
      </c>
      <c r="B31" s="50" t="s">
        <v>374</v>
      </c>
      <c r="C31" s="51">
        <v>2169.2140439999998</v>
      </c>
      <c r="D31" s="51">
        <v>29934.726790000001</v>
      </c>
      <c r="E31" s="53">
        <v>0.77</v>
      </c>
      <c r="F31" s="53">
        <v>1.0900000000000001</v>
      </c>
      <c r="G31" s="53">
        <v>0.42</v>
      </c>
      <c r="H31" s="53">
        <v>0</v>
      </c>
      <c r="I31" s="53">
        <v>0</v>
      </c>
      <c r="J31" s="50" t="s">
        <v>349</v>
      </c>
    </row>
    <row r="32" spans="1:10" s="1" customFormat="1" ht="18" customHeight="1" x14ac:dyDescent="0.2">
      <c r="A32" s="49">
        <v>30</v>
      </c>
      <c r="B32" s="50" t="s">
        <v>375</v>
      </c>
      <c r="C32" s="51">
        <v>6162.7283269999998</v>
      </c>
      <c r="D32" s="51">
        <v>28683.234072899999</v>
      </c>
      <c r="E32" s="53">
        <v>0.74</v>
      </c>
      <c r="F32" s="53">
        <v>0.62</v>
      </c>
      <c r="G32" s="53">
        <v>0.22</v>
      </c>
      <c r="H32" s="53">
        <v>0</v>
      </c>
      <c r="I32" s="53">
        <v>0</v>
      </c>
      <c r="J32" s="50" t="s">
        <v>349</v>
      </c>
    </row>
    <row r="33" spans="1:11" s="1" customFormat="1" ht="18" customHeight="1" x14ac:dyDescent="0.2">
      <c r="A33" s="49">
        <v>31</v>
      </c>
      <c r="B33" s="50" t="s">
        <v>276</v>
      </c>
      <c r="C33" s="51">
        <v>39.947873600000001</v>
      </c>
      <c r="D33" s="51">
        <v>28647.360105169999</v>
      </c>
      <c r="E33" s="53">
        <v>0.74</v>
      </c>
      <c r="F33" s="53">
        <v>0.96</v>
      </c>
      <c r="G33" s="53">
        <v>0.44</v>
      </c>
      <c r="H33" s="53">
        <v>0</v>
      </c>
      <c r="I33" s="53">
        <v>0</v>
      </c>
      <c r="J33" s="50" t="s">
        <v>349</v>
      </c>
    </row>
    <row r="34" spans="1:11" s="1" customFormat="1" ht="18" customHeight="1" x14ac:dyDescent="0.2">
      <c r="A34" s="49">
        <v>32</v>
      </c>
      <c r="B34" s="50" t="s">
        <v>376</v>
      </c>
      <c r="C34" s="51">
        <v>693.55436799999995</v>
      </c>
      <c r="D34" s="51">
        <v>27715.847325704999</v>
      </c>
      <c r="E34" s="53">
        <v>0.71</v>
      </c>
      <c r="F34" s="53">
        <v>1.66</v>
      </c>
      <c r="G34" s="53">
        <v>0.36</v>
      </c>
      <c r="H34" s="53">
        <v>0</v>
      </c>
      <c r="I34" s="53">
        <v>0</v>
      </c>
      <c r="J34" s="50" t="s">
        <v>349</v>
      </c>
    </row>
    <row r="35" spans="1:11" s="1" customFormat="1" ht="18" customHeight="1" x14ac:dyDescent="0.2">
      <c r="A35" s="49">
        <v>33</v>
      </c>
      <c r="B35" s="50" t="s">
        <v>377</v>
      </c>
      <c r="C35" s="51">
        <v>6290.1396029999996</v>
      </c>
      <c r="D35" s="51">
        <v>27402.51237352</v>
      </c>
      <c r="E35" s="53">
        <v>0.71</v>
      </c>
      <c r="F35" s="53">
        <v>1.0900000000000001</v>
      </c>
      <c r="G35" s="53">
        <v>0.38</v>
      </c>
      <c r="H35" s="53">
        <v>0</v>
      </c>
      <c r="I35" s="53">
        <v>0</v>
      </c>
      <c r="J35" s="50" t="s">
        <v>349</v>
      </c>
    </row>
    <row r="36" spans="1:11" s="1" customFormat="1" ht="18" customHeight="1" x14ac:dyDescent="0.2">
      <c r="A36" s="49">
        <v>34</v>
      </c>
      <c r="B36" s="50" t="s">
        <v>378</v>
      </c>
      <c r="C36" s="51">
        <v>414.19035220000001</v>
      </c>
      <c r="D36" s="51">
        <v>23557.4257401</v>
      </c>
      <c r="E36" s="53">
        <v>0.61</v>
      </c>
      <c r="F36" s="53">
        <v>0.93</v>
      </c>
      <c r="G36" s="53">
        <v>0.46</v>
      </c>
      <c r="H36" s="53">
        <v>0</v>
      </c>
      <c r="I36" s="53">
        <v>0</v>
      </c>
      <c r="J36" s="50" t="s">
        <v>349</v>
      </c>
    </row>
    <row r="37" spans="1:11" s="1" customFormat="1" ht="18" customHeight="1" x14ac:dyDescent="0.2">
      <c r="A37" s="49">
        <v>35</v>
      </c>
      <c r="B37" s="50" t="s">
        <v>379</v>
      </c>
      <c r="C37" s="51">
        <v>1126.4923739999999</v>
      </c>
      <c r="D37" s="51">
        <v>23155.823331060001</v>
      </c>
      <c r="E37" s="53">
        <v>0.6</v>
      </c>
      <c r="F37" s="53">
        <v>1.17</v>
      </c>
      <c r="G37" s="53">
        <v>0.49</v>
      </c>
      <c r="H37" s="53">
        <v>0</v>
      </c>
      <c r="I37" s="53">
        <v>0</v>
      </c>
      <c r="J37" s="50" t="s">
        <v>349</v>
      </c>
    </row>
    <row r="38" spans="1:11" s="1" customFormat="1" ht="18" customHeight="1" x14ac:dyDescent="0.2">
      <c r="A38" s="49">
        <v>36</v>
      </c>
      <c r="B38" s="50" t="s">
        <v>380</v>
      </c>
      <c r="C38" s="51">
        <v>9414.1589220000005</v>
      </c>
      <c r="D38" s="51">
        <v>21308.959171319999</v>
      </c>
      <c r="E38" s="53">
        <v>0.55000000000000004</v>
      </c>
      <c r="F38" s="53">
        <v>0.74</v>
      </c>
      <c r="G38" s="53">
        <v>0.39</v>
      </c>
      <c r="H38" s="53">
        <v>0</v>
      </c>
      <c r="I38" s="53">
        <v>0</v>
      </c>
      <c r="J38" s="50" t="s">
        <v>349</v>
      </c>
    </row>
    <row r="39" spans="1:11" s="1" customFormat="1" ht="18" customHeight="1" x14ac:dyDescent="0.2">
      <c r="A39" s="49">
        <v>37</v>
      </c>
      <c r="B39" s="50" t="s">
        <v>381</v>
      </c>
      <c r="C39" s="51">
        <v>131.55978759999999</v>
      </c>
      <c r="D39" s="51">
        <v>20071.011803040001</v>
      </c>
      <c r="E39" s="53">
        <v>0.52</v>
      </c>
      <c r="F39" s="53">
        <v>1.22</v>
      </c>
      <c r="G39" s="53">
        <v>0.57999999999999996</v>
      </c>
      <c r="H39" s="53">
        <v>0</v>
      </c>
      <c r="I39" s="53">
        <v>0</v>
      </c>
      <c r="J39" s="50" t="s">
        <v>349</v>
      </c>
    </row>
    <row r="40" spans="1:11" s="1" customFormat="1" ht="18" customHeight="1" x14ac:dyDescent="0.2">
      <c r="A40" s="49">
        <v>38</v>
      </c>
      <c r="B40" s="50" t="s">
        <v>382</v>
      </c>
      <c r="C40" s="51">
        <v>224.62226870000001</v>
      </c>
      <c r="D40" s="51">
        <v>19276.96797894</v>
      </c>
      <c r="E40" s="53">
        <v>0.5</v>
      </c>
      <c r="F40" s="53">
        <v>1.34</v>
      </c>
      <c r="G40" s="53">
        <v>0.63</v>
      </c>
      <c r="H40" s="53">
        <v>0</v>
      </c>
      <c r="I40" s="53">
        <v>0</v>
      </c>
      <c r="J40" s="50" t="s">
        <v>349</v>
      </c>
    </row>
    <row r="41" spans="1:11" s="1" customFormat="1" ht="18" customHeight="1" x14ac:dyDescent="0.2">
      <c r="A41" s="49">
        <v>39</v>
      </c>
      <c r="B41" s="50" t="s">
        <v>383</v>
      </c>
      <c r="C41" s="51">
        <v>371.7196639</v>
      </c>
      <c r="D41" s="51">
        <v>16671.681716939998</v>
      </c>
      <c r="E41" s="53">
        <v>0.43</v>
      </c>
      <c r="F41" s="53">
        <v>1.33</v>
      </c>
      <c r="G41" s="53">
        <v>0.53</v>
      </c>
      <c r="H41" s="53">
        <v>0</v>
      </c>
      <c r="I41" s="53">
        <v>0</v>
      </c>
      <c r="J41" s="50" t="s">
        <v>349</v>
      </c>
    </row>
    <row r="42" spans="1:11" s="1" customFormat="1" ht="18" customHeight="1" x14ac:dyDescent="0.2">
      <c r="A42" s="49">
        <v>40</v>
      </c>
      <c r="B42" s="50" t="s">
        <v>384</v>
      </c>
      <c r="C42" s="51">
        <v>617.79477880000002</v>
      </c>
      <c r="D42" s="51">
        <v>16801.9415854</v>
      </c>
      <c r="E42" s="53">
        <v>0.43</v>
      </c>
      <c r="F42" s="53">
        <v>1.33</v>
      </c>
      <c r="G42" s="53">
        <v>0.37</v>
      </c>
      <c r="H42" s="53">
        <v>0</v>
      </c>
      <c r="I42" s="53">
        <v>0</v>
      </c>
      <c r="J42" s="50" t="s">
        <v>349</v>
      </c>
    </row>
    <row r="43" spans="1:11" s="1" customFormat="1" ht="18.75" customHeight="1" x14ac:dyDescent="0.2">
      <c r="A43" s="594" t="s">
        <v>61</v>
      </c>
      <c r="B43" s="594"/>
      <c r="C43" s="594"/>
      <c r="D43" s="594"/>
      <c r="E43" s="594"/>
      <c r="F43" s="594"/>
      <c r="G43" s="594"/>
      <c r="H43" s="594"/>
      <c r="I43" s="594"/>
      <c r="J43" s="594"/>
      <c r="K43" s="594"/>
    </row>
    <row r="44" spans="1:11" s="1" customFormat="1" ht="18" customHeight="1" x14ac:dyDescent="0.2">
      <c r="A44" s="594" t="s">
        <v>385</v>
      </c>
      <c r="B44" s="594"/>
      <c r="C44" s="594"/>
      <c r="D44" s="594"/>
      <c r="E44" s="594"/>
      <c r="F44" s="594"/>
      <c r="G44" s="594"/>
      <c r="H44" s="594"/>
      <c r="I44" s="594"/>
      <c r="J44" s="594"/>
      <c r="K44" s="594"/>
    </row>
    <row r="45" spans="1:11" s="1" customFormat="1" ht="18" customHeight="1" x14ac:dyDescent="0.2">
      <c r="A45" s="594" t="s">
        <v>386</v>
      </c>
      <c r="B45" s="594"/>
      <c r="C45" s="594"/>
      <c r="D45" s="594"/>
      <c r="E45" s="594"/>
      <c r="F45" s="594"/>
      <c r="G45" s="594"/>
      <c r="H45" s="594"/>
      <c r="I45" s="594"/>
      <c r="J45" s="594"/>
      <c r="K45" s="594"/>
    </row>
    <row r="46" spans="1:11" s="1" customFormat="1" ht="18" customHeight="1" x14ac:dyDescent="0.2">
      <c r="A46" s="594" t="s">
        <v>387</v>
      </c>
      <c r="B46" s="594"/>
      <c r="C46" s="594"/>
      <c r="D46" s="594"/>
      <c r="E46" s="594"/>
      <c r="F46" s="594"/>
      <c r="G46" s="594"/>
      <c r="H46" s="594"/>
      <c r="I46" s="594"/>
      <c r="J46" s="594"/>
      <c r="K46" s="594"/>
    </row>
    <row r="47" spans="1:11" s="1" customFormat="1" ht="18" customHeight="1" x14ac:dyDescent="0.2">
      <c r="A47" s="594" t="s">
        <v>388</v>
      </c>
      <c r="B47" s="594"/>
      <c r="C47" s="594"/>
      <c r="D47" s="594"/>
      <c r="E47" s="594"/>
      <c r="F47" s="594"/>
      <c r="G47" s="594"/>
      <c r="H47" s="594"/>
      <c r="I47" s="594"/>
      <c r="J47" s="594"/>
      <c r="K47" s="594"/>
    </row>
    <row r="48" spans="1:11" s="1" customFormat="1" ht="18" customHeight="1" x14ac:dyDescent="0.2">
      <c r="A48" s="594" t="s">
        <v>238</v>
      </c>
      <c r="B48" s="594"/>
      <c r="C48" s="594"/>
      <c r="D48" s="594"/>
      <c r="E48" s="594"/>
      <c r="F48" s="594"/>
      <c r="G48" s="594"/>
      <c r="H48" s="594"/>
      <c r="I48" s="594"/>
      <c r="J48" s="594"/>
      <c r="K48" s="594"/>
    </row>
    <row r="49" s="1" customFormat="1" ht="28.35" customHeight="1" x14ac:dyDescent="0.2"/>
  </sheetData>
  <customSheetViews>
    <customSheetView guid="{24305A52-1154-42C7-AEBA-C6CC71961191}">
      <selection activeCell="E12" sqref="E12"/>
      <pageMargins left="0.7" right="0.7" top="0.75" bottom="0.75" header="0.3" footer="0.3"/>
      <pageSetup paperSize="9" orientation="portrait" r:id="rId1"/>
    </customSheetView>
    <customSheetView guid="{7B7F28D7-4946-4DF5-B4B6-7D23EA101C99}">
      <selection activeCell="E12" sqref="E12"/>
      <pageMargins left="0.7" right="0.7" top="0.75" bottom="0.75" header="0.3" footer="0.3"/>
      <pageSetup paperSize="9" orientation="portrait" r:id="rId2"/>
    </customSheetView>
    <customSheetView guid="{B1B47C0E-7F66-4A80-8423-32424C055E30}" showPageBreaks="1">
      <selection activeCell="E12" sqref="E12"/>
      <pageMargins left="0.7" right="0.7" top="0.75" bottom="0.75" header="0.3" footer="0.3"/>
      <pageSetup paperSize="9" orientation="portrait" r:id="rId3"/>
    </customSheetView>
  </customSheetViews>
  <mergeCells count="7">
    <mergeCell ref="A48:K48"/>
    <mergeCell ref="A47:K47"/>
    <mergeCell ref="A1:B1"/>
    <mergeCell ref="A43:K43"/>
    <mergeCell ref="A44:K44"/>
    <mergeCell ref="A45:K45"/>
    <mergeCell ref="A46:K46"/>
  </mergeCells>
  <pageMargins left="0.7" right="0.7" top="0.75" bottom="0.75" header="0.3" footer="0.3"/>
  <pageSetup paperSize="9" orientation="portrait"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sqref="A1:G1"/>
    </sheetView>
  </sheetViews>
  <sheetFormatPr defaultRowHeight="12.75" x14ac:dyDescent="0.2"/>
  <cols>
    <col min="1" max="10" width="10.7109375" customWidth="1"/>
    <col min="11" max="11" width="4.7109375" customWidth="1"/>
  </cols>
  <sheetData>
    <row r="1" spans="1:10" s="1" customFormat="1" ht="15.75" customHeight="1" x14ac:dyDescent="0.2">
      <c r="A1" s="531" t="s">
        <v>389</v>
      </c>
      <c r="B1" s="531"/>
      <c r="C1" s="531"/>
      <c r="D1" s="531"/>
      <c r="E1" s="531"/>
      <c r="F1" s="531"/>
      <c r="G1" s="531"/>
    </row>
    <row r="2" spans="1:10" s="1" customFormat="1" ht="15" customHeight="1" x14ac:dyDescent="0.2">
      <c r="A2" s="537" t="s">
        <v>115</v>
      </c>
      <c r="B2" s="537" t="s">
        <v>151</v>
      </c>
      <c r="C2" s="537"/>
      <c r="D2" s="537"/>
      <c r="E2" s="537" t="s">
        <v>152</v>
      </c>
      <c r="F2" s="537"/>
      <c r="G2" s="537"/>
      <c r="H2" s="537" t="s">
        <v>153</v>
      </c>
      <c r="I2" s="537"/>
      <c r="J2" s="537"/>
    </row>
    <row r="3" spans="1:10" s="1" customFormat="1" ht="37.5" customHeight="1" x14ac:dyDescent="0.2">
      <c r="A3" s="537"/>
      <c r="B3" s="7" t="s">
        <v>390</v>
      </c>
      <c r="C3" s="7" t="s">
        <v>391</v>
      </c>
      <c r="D3" s="7" t="s">
        <v>392</v>
      </c>
      <c r="E3" s="7" t="s">
        <v>390</v>
      </c>
      <c r="F3" s="7" t="s">
        <v>391</v>
      </c>
      <c r="G3" s="7" t="s">
        <v>392</v>
      </c>
      <c r="H3" s="7" t="s">
        <v>390</v>
      </c>
      <c r="I3" s="7" t="s">
        <v>391</v>
      </c>
      <c r="J3" s="7" t="s">
        <v>392</v>
      </c>
    </row>
    <row r="4" spans="1:10" s="1" customFormat="1" ht="15.75" customHeight="1" x14ac:dyDescent="0.2">
      <c r="A4" s="3" t="s">
        <v>103</v>
      </c>
      <c r="B4" s="21">
        <v>793</v>
      </c>
      <c r="C4" s="21">
        <v>3134</v>
      </c>
      <c r="D4" s="54">
        <v>0.25303126999999997</v>
      </c>
      <c r="E4" s="21">
        <v>440</v>
      </c>
      <c r="F4" s="21">
        <v>1530</v>
      </c>
      <c r="G4" s="54">
        <v>0.28999999999999998</v>
      </c>
      <c r="H4" s="9">
        <v>6</v>
      </c>
      <c r="I4" s="9">
        <v>3</v>
      </c>
      <c r="J4" s="42">
        <v>2</v>
      </c>
    </row>
    <row r="5" spans="1:10" s="1" customFormat="1" ht="15.75" customHeight="1" x14ac:dyDescent="0.2">
      <c r="A5" s="3" t="s">
        <v>141</v>
      </c>
      <c r="B5" s="21">
        <v>1291</v>
      </c>
      <c r="C5" s="21">
        <v>1932</v>
      </c>
      <c r="D5" s="54">
        <v>0.66821946200000004</v>
      </c>
      <c r="E5" s="21">
        <v>226</v>
      </c>
      <c r="F5" s="21">
        <v>1560</v>
      </c>
      <c r="G5" s="54">
        <v>0.14000000000000001</v>
      </c>
      <c r="H5" s="9">
        <v>0</v>
      </c>
      <c r="I5" s="9">
        <v>0</v>
      </c>
      <c r="J5" s="42">
        <v>0</v>
      </c>
    </row>
    <row r="6" spans="1:10" s="1" customFormat="1" ht="15.75" customHeight="1" x14ac:dyDescent="0.2">
      <c r="A6" s="3" t="s">
        <v>142</v>
      </c>
      <c r="B6" s="21">
        <v>1291</v>
      </c>
      <c r="C6" s="21">
        <v>1932</v>
      </c>
      <c r="D6" s="54">
        <v>0.66821946200000004</v>
      </c>
      <c r="E6" s="21">
        <v>825</v>
      </c>
      <c r="F6" s="21">
        <v>1094</v>
      </c>
      <c r="G6" s="54">
        <v>0.75</v>
      </c>
      <c r="H6" s="9">
        <v>0</v>
      </c>
      <c r="I6" s="9">
        <v>0</v>
      </c>
      <c r="J6" s="42">
        <v>0</v>
      </c>
    </row>
    <row r="7" spans="1:10" s="1" customFormat="1" ht="19.5" customHeight="1" x14ac:dyDescent="0.2">
      <c r="A7" s="535" t="s">
        <v>393</v>
      </c>
      <c r="B7" s="535"/>
      <c r="C7" s="535"/>
      <c r="D7" s="535"/>
      <c r="E7" s="535"/>
      <c r="F7" s="535"/>
    </row>
    <row r="8" spans="1:10" s="1" customFormat="1" ht="18" customHeight="1" x14ac:dyDescent="0.2">
      <c r="A8" s="535" t="s">
        <v>63</v>
      </c>
      <c r="B8" s="535"/>
      <c r="C8" s="535"/>
      <c r="D8" s="535"/>
      <c r="E8" s="535"/>
      <c r="F8" s="535"/>
    </row>
    <row r="9" spans="1:10" s="1" customFormat="1" ht="18" customHeight="1" x14ac:dyDescent="0.2">
      <c r="A9" s="535" t="s">
        <v>144</v>
      </c>
      <c r="B9" s="535"/>
      <c r="C9" s="535"/>
      <c r="D9" s="535"/>
      <c r="E9" s="535"/>
      <c r="F9" s="535"/>
    </row>
    <row r="10" spans="1:10" s="1" customFormat="1" ht="27.6" customHeight="1" x14ac:dyDescent="0.2"/>
  </sheetData>
  <customSheetViews>
    <customSheetView guid="{24305A52-1154-42C7-AEBA-C6CC71961191}">
      <selection sqref="A1:G1"/>
      <pageMargins left="0.7" right="0.7" top="0.75" bottom="0.75" header="0.3" footer="0.3"/>
      <pageSetup paperSize="9" orientation="portrait" r:id="rId1"/>
    </customSheetView>
    <customSheetView guid="{7B7F28D7-4946-4DF5-B4B6-7D23EA101C99}">
      <selection sqref="A1:G1"/>
      <pageMargins left="0.7" right="0.7" top="0.75" bottom="0.75" header="0.3" footer="0.3"/>
      <pageSetup paperSize="9" orientation="portrait" r:id="rId2"/>
    </customSheetView>
    <customSheetView guid="{B1B47C0E-7F66-4A80-8423-32424C055E30}" showPageBreaks="1">
      <selection sqref="A1:G1"/>
      <pageMargins left="0.7" right="0.7" top="0.75" bottom="0.75" header="0.3" footer="0.3"/>
      <pageSetup paperSize="9" orientation="portrait" r:id="rId3"/>
    </customSheetView>
  </customSheetViews>
  <mergeCells count="8">
    <mergeCell ref="H2:J2"/>
    <mergeCell ref="A7:F7"/>
    <mergeCell ref="A9:F9"/>
    <mergeCell ref="A8:F8"/>
    <mergeCell ref="A1:G1"/>
    <mergeCell ref="A2:A3"/>
    <mergeCell ref="B2:D2"/>
    <mergeCell ref="E2:G2"/>
  </mergeCells>
  <pageMargins left="0.7" right="0.7" top="0.75" bottom="0.75" header="0.3" footer="0.3"/>
  <pageSetup paperSize="9" orientation="portrait"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sqref="A1:G1"/>
    </sheetView>
  </sheetViews>
  <sheetFormatPr defaultRowHeight="12.75" x14ac:dyDescent="0.2"/>
  <sheetData>
    <row r="1" spans="1:10" x14ac:dyDescent="0.2">
      <c r="A1" s="531" t="s">
        <v>394</v>
      </c>
      <c r="B1" s="531"/>
      <c r="C1" s="531"/>
      <c r="D1" s="531"/>
      <c r="E1" s="531"/>
      <c r="F1" s="531"/>
      <c r="G1" s="531"/>
      <c r="H1" s="1"/>
      <c r="I1" s="1"/>
      <c r="J1" s="1"/>
    </row>
    <row r="2" spans="1:10" x14ac:dyDescent="0.2">
      <c r="A2" s="540" t="s">
        <v>395</v>
      </c>
      <c r="B2" s="537" t="s">
        <v>151</v>
      </c>
      <c r="C2" s="537"/>
      <c r="D2" s="537"/>
      <c r="E2" s="537" t="s">
        <v>152</v>
      </c>
      <c r="F2" s="537"/>
      <c r="G2" s="537"/>
      <c r="H2" s="537" t="s">
        <v>153</v>
      </c>
      <c r="I2" s="537"/>
      <c r="J2" s="537"/>
    </row>
    <row r="3" spans="1:10" ht="51" x14ac:dyDescent="0.2">
      <c r="A3" s="540"/>
      <c r="B3" s="7" t="s">
        <v>396</v>
      </c>
      <c r="C3" s="7" t="s">
        <v>198</v>
      </c>
      <c r="D3" s="7" t="s">
        <v>397</v>
      </c>
      <c r="E3" s="7" t="s">
        <v>396</v>
      </c>
      <c r="F3" s="7" t="s">
        <v>198</v>
      </c>
      <c r="G3" s="7" t="s">
        <v>397</v>
      </c>
      <c r="H3" s="7" t="s">
        <v>396</v>
      </c>
      <c r="I3" s="7" t="s">
        <v>198</v>
      </c>
      <c r="J3" s="7" t="s">
        <v>397</v>
      </c>
    </row>
    <row r="4" spans="1:10" x14ac:dyDescent="0.2">
      <c r="A4" s="3" t="s">
        <v>103</v>
      </c>
      <c r="B4" s="21">
        <v>5377</v>
      </c>
      <c r="C4" s="21">
        <v>4089</v>
      </c>
      <c r="D4" s="55">
        <v>76.046122373070489</v>
      </c>
      <c r="E4" s="21">
        <v>1949</v>
      </c>
      <c r="F4" s="21">
        <v>1989</v>
      </c>
      <c r="G4" s="55">
        <v>102.05233453052847</v>
      </c>
      <c r="H4" s="9">
        <v>295</v>
      </c>
      <c r="I4" s="9">
        <v>15</v>
      </c>
      <c r="J4" s="42">
        <v>5.0847457627118651</v>
      </c>
    </row>
    <row r="5" spans="1:10" x14ac:dyDescent="0.2">
      <c r="A5" s="3" t="s">
        <v>141</v>
      </c>
      <c r="B5" s="21">
        <v>5380</v>
      </c>
      <c r="C5" s="21">
        <v>3352</v>
      </c>
      <c r="D5" s="55">
        <v>62.304832713754642</v>
      </c>
      <c r="E5" s="21">
        <v>1949</v>
      </c>
      <c r="F5" s="21">
        <v>1855</v>
      </c>
      <c r="G5" s="55">
        <v>95.177013853258089</v>
      </c>
      <c r="H5" s="9">
        <v>296</v>
      </c>
      <c r="I5" s="9">
        <v>3</v>
      </c>
      <c r="J5" s="42">
        <v>1.0135135135135136</v>
      </c>
    </row>
    <row r="6" spans="1:10" x14ac:dyDescent="0.2">
      <c r="A6" s="3" t="s">
        <v>142</v>
      </c>
      <c r="B6" s="21">
        <v>5380</v>
      </c>
      <c r="C6" s="21">
        <v>3352</v>
      </c>
      <c r="D6" s="55">
        <v>62.304832713754642</v>
      </c>
      <c r="E6" s="21">
        <v>1949</v>
      </c>
      <c r="F6" s="21">
        <v>1855</v>
      </c>
      <c r="G6" s="55">
        <v>95.177013853258089</v>
      </c>
      <c r="H6" s="9">
        <v>296</v>
      </c>
      <c r="I6" s="9">
        <v>3</v>
      </c>
      <c r="J6" s="42">
        <v>1.0135135135135136</v>
      </c>
    </row>
    <row r="7" spans="1:10" x14ac:dyDescent="0.2">
      <c r="A7" s="583" t="s">
        <v>63</v>
      </c>
      <c r="B7" s="583"/>
      <c r="C7" s="583"/>
      <c r="D7" s="583"/>
      <c r="E7" s="583"/>
      <c r="F7" s="583"/>
      <c r="G7" s="583"/>
      <c r="H7" s="1"/>
      <c r="I7" s="1"/>
      <c r="J7" s="1"/>
    </row>
    <row r="8" spans="1:10" x14ac:dyDescent="0.2">
      <c r="A8" s="583" t="s">
        <v>144</v>
      </c>
      <c r="B8" s="583"/>
      <c r="C8" s="583"/>
      <c r="D8" s="583"/>
      <c r="E8" s="583"/>
      <c r="F8" s="583"/>
      <c r="G8" s="583"/>
      <c r="H8" s="1"/>
      <c r="I8" s="1"/>
      <c r="J8" s="1"/>
    </row>
  </sheetData>
  <customSheetViews>
    <customSheetView guid="{24305A52-1154-42C7-AEBA-C6CC71961191}">
      <selection sqref="A1:G1"/>
      <pageMargins left="0.7" right="0.7" top="0.75" bottom="0.75" header="0.3" footer="0.3"/>
      <pageSetup paperSize="9" orientation="portrait" r:id="rId1"/>
    </customSheetView>
    <customSheetView guid="{7B7F28D7-4946-4DF5-B4B6-7D23EA101C99}">
      <selection sqref="A1:G1"/>
      <pageMargins left="0.7" right="0.7" top="0.75" bottom="0.75" header="0.3" footer="0.3"/>
      <pageSetup paperSize="9" orientation="portrait" r:id="rId2"/>
    </customSheetView>
    <customSheetView guid="{B1B47C0E-7F66-4A80-8423-32424C055E30}" showPageBreaks="1">
      <selection sqref="A1:G1"/>
      <pageMargins left="0.7" right="0.7" top="0.75" bottom="0.75" header="0.3" footer="0.3"/>
      <pageSetup paperSize="9" orientation="portrait" r:id="rId3"/>
    </customSheetView>
  </customSheetViews>
  <mergeCells count="7">
    <mergeCell ref="H2:J2"/>
    <mergeCell ref="A8:G8"/>
    <mergeCell ref="A7:G7"/>
    <mergeCell ref="A1:G1"/>
    <mergeCell ref="A2:A3"/>
    <mergeCell ref="B2:D2"/>
    <mergeCell ref="E2:G2"/>
  </mergeCell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H21" sqref="H21"/>
    </sheetView>
  </sheetViews>
  <sheetFormatPr defaultRowHeight="12.75" x14ac:dyDescent="0.2"/>
  <cols>
    <col min="1" max="1" width="7" style="103" bestFit="1" customWidth="1"/>
    <col min="2" max="2" width="35.140625" style="103" bestFit="1" customWidth="1"/>
    <col min="3" max="3" width="14.7109375" style="103" bestFit="1" customWidth="1"/>
    <col min="4" max="4" width="21.42578125" style="103" customWidth="1"/>
    <col min="5" max="9" width="14.7109375" style="103" bestFit="1" customWidth="1"/>
    <col min="10" max="10" width="11.7109375" style="103" bestFit="1" customWidth="1"/>
    <col min="11" max="11" width="7.7109375" style="103" bestFit="1" customWidth="1"/>
    <col min="12" max="16384" width="9.140625" style="103"/>
  </cols>
  <sheetData>
    <row r="1" spans="1:10" x14ac:dyDescent="0.2">
      <c r="A1" s="533" t="s">
        <v>702</v>
      </c>
      <c r="B1" s="533"/>
      <c r="C1" s="533"/>
      <c r="D1" s="533"/>
      <c r="E1" s="533"/>
      <c r="F1" s="533"/>
      <c r="G1" s="533"/>
      <c r="H1" s="533"/>
      <c r="I1" s="533"/>
      <c r="J1" s="533"/>
    </row>
    <row r="2" spans="1:10" s="106" customFormat="1" ht="38.25" x14ac:dyDescent="0.2">
      <c r="A2" s="104" t="s">
        <v>64</v>
      </c>
      <c r="B2" s="104" t="s">
        <v>65</v>
      </c>
      <c r="C2" s="104" t="s">
        <v>66</v>
      </c>
      <c r="D2" s="104" t="s">
        <v>67</v>
      </c>
      <c r="E2" s="104" t="s">
        <v>68</v>
      </c>
      <c r="F2" s="104" t="s">
        <v>69</v>
      </c>
      <c r="G2" s="105" t="s">
        <v>70</v>
      </c>
      <c r="H2" s="105" t="s">
        <v>71</v>
      </c>
      <c r="I2" s="105" t="s">
        <v>72</v>
      </c>
      <c r="J2" s="105" t="s">
        <v>73</v>
      </c>
    </row>
    <row r="3" spans="1:10" s="106" customFormat="1" ht="15" x14ac:dyDescent="0.25">
      <c r="A3" s="107" t="s">
        <v>699</v>
      </c>
      <c r="B3" s="108" t="s">
        <v>703</v>
      </c>
      <c r="C3" s="109">
        <v>43934</v>
      </c>
      <c r="D3" s="109" t="s">
        <v>704</v>
      </c>
      <c r="E3" s="110" t="s">
        <v>576</v>
      </c>
      <c r="F3" s="111">
        <v>1200000</v>
      </c>
      <c r="G3" s="112">
        <v>10</v>
      </c>
      <c r="H3" s="112">
        <v>10</v>
      </c>
      <c r="I3" s="112">
        <v>20</v>
      </c>
      <c r="J3" s="113">
        <v>2.4</v>
      </c>
    </row>
    <row r="4" spans="1:10" s="106" customFormat="1" ht="15" x14ac:dyDescent="0.25">
      <c r="A4" s="107" t="s">
        <v>700</v>
      </c>
      <c r="B4" s="108" t="s">
        <v>705</v>
      </c>
      <c r="C4" s="109">
        <v>43937</v>
      </c>
      <c r="D4" s="109" t="s">
        <v>706</v>
      </c>
      <c r="E4" s="110" t="s">
        <v>576</v>
      </c>
      <c r="F4" s="111">
        <v>5520000</v>
      </c>
      <c r="G4" s="112">
        <v>10</v>
      </c>
      <c r="H4" s="112">
        <v>5</v>
      </c>
      <c r="I4" s="112">
        <v>15</v>
      </c>
      <c r="J4" s="113">
        <v>8.2799999999999994</v>
      </c>
    </row>
    <row r="5" spans="1:10" s="106" customFormat="1" ht="15" x14ac:dyDescent="0.25">
      <c r="A5" s="107" t="s">
        <v>701</v>
      </c>
      <c r="B5" s="108" t="s">
        <v>707</v>
      </c>
      <c r="C5" s="109">
        <v>43942</v>
      </c>
      <c r="D5" s="109" t="s">
        <v>708</v>
      </c>
      <c r="E5" s="110" t="s">
        <v>576</v>
      </c>
      <c r="F5" s="111">
        <v>175200</v>
      </c>
      <c r="G5" s="112">
        <v>10</v>
      </c>
      <c r="H5" s="112">
        <v>175</v>
      </c>
      <c r="I5" s="112">
        <v>185</v>
      </c>
      <c r="J5" s="113">
        <v>3.2412000000000001</v>
      </c>
    </row>
    <row r="6" spans="1:10" s="106" customFormat="1" ht="12" x14ac:dyDescent="0.2">
      <c r="A6" s="534" t="s">
        <v>74</v>
      </c>
      <c r="B6" s="534"/>
      <c r="C6" s="534"/>
      <c r="D6" s="534"/>
      <c r="E6" s="534"/>
      <c r="F6" s="534"/>
    </row>
    <row r="7" spans="1:10" s="106" customFormat="1" ht="12" x14ac:dyDescent="0.2">
      <c r="A7" s="534" t="s">
        <v>75</v>
      </c>
      <c r="B7" s="534"/>
      <c r="C7" s="534"/>
      <c r="D7" s="534"/>
      <c r="E7" s="534"/>
      <c r="F7" s="534"/>
    </row>
    <row r="8" spans="1:10" s="106" customFormat="1" ht="8.25" x14ac:dyDescent="0.2"/>
  </sheetData>
  <customSheetViews>
    <customSheetView guid="{24305A52-1154-42C7-AEBA-C6CC71961191}">
      <selection activeCell="H21" sqref="H21"/>
      <pageMargins left="0.7" right="0.7" top="0.75" bottom="0.75" header="0.3" footer="0.3"/>
      <pageSetup paperSize="9" orientation="portrait" r:id="rId1"/>
    </customSheetView>
    <customSheetView guid="{7B7F28D7-4946-4DF5-B4B6-7D23EA101C99}">
      <selection activeCell="H21" sqref="H21"/>
      <pageMargins left="0.7" right="0.7" top="0.75" bottom="0.75" header="0.3" footer="0.3"/>
      <pageSetup paperSize="9" orientation="portrait" r:id="rId2"/>
    </customSheetView>
    <customSheetView guid="{B1B47C0E-7F66-4A80-8423-32424C055E30}" showPageBreaks="1">
      <selection activeCell="H21" sqref="H21"/>
      <pageMargins left="0.7" right="0.7" top="0.75" bottom="0.75" header="0.3" footer="0.3"/>
      <pageSetup paperSize="9" orientation="portrait" r:id="rId3"/>
    </customSheetView>
  </customSheetViews>
  <mergeCells count="3">
    <mergeCell ref="A1:J1"/>
    <mergeCell ref="A6:F6"/>
    <mergeCell ref="A7:F7"/>
  </mergeCell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RowHeight="12.75" x14ac:dyDescent="0.2"/>
  <sheetData>
    <row r="1" spans="1:8" x14ac:dyDescent="0.2">
      <c r="A1" s="71" t="s">
        <v>11</v>
      </c>
      <c r="B1" s="71"/>
      <c r="C1" s="71"/>
      <c r="D1" s="1"/>
      <c r="E1" s="1"/>
      <c r="F1" s="1"/>
      <c r="G1" s="1"/>
      <c r="H1" s="1"/>
    </row>
    <row r="2" spans="1:8" ht="25.5" x14ac:dyDescent="0.2">
      <c r="A2" s="4" t="s">
        <v>94</v>
      </c>
      <c r="B2" s="7" t="s">
        <v>398</v>
      </c>
      <c r="C2" s="7" t="s">
        <v>399</v>
      </c>
      <c r="D2" s="7" t="s">
        <v>400</v>
      </c>
      <c r="E2" s="7" t="s">
        <v>401</v>
      </c>
      <c r="F2" s="7" t="s">
        <v>402</v>
      </c>
      <c r="G2" s="7" t="s">
        <v>403</v>
      </c>
      <c r="H2" s="7" t="s">
        <v>404</v>
      </c>
    </row>
    <row r="3" spans="1:8" x14ac:dyDescent="0.2">
      <c r="A3" s="3" t="s">
        <v>103</v>
      </c>
      <c r="B3" s="56">
        <v>1.77</v>
      </c>
      <c r="C3" s="56">
        <v>1.74</v>
      </c>
      <c r="D3" s="56">
        <v>1.7</v>
      </c>
      <c r="E3" s="56">
        <v>1.7456697859999999</v>
      </c>
      <c r="F3" s="56">
        <v>1.6196834090000001</v>
      </c>
      <c r="G3" s="56">
        <v>1.6847958089999999</v>
      </c>
      <c r="H3" s="56">
        <v>1.71</v>
      </c>
    </row>
    <row r="4" spans="1:8" x14ac:dyDescent="0.2">
      <c r="A4" s="3" t="s">
        <v>141</v>
      </c>
      <c r="B4" s="56">
        <v>3.03</v>
      </c>
      <c r="C4" s="56">
        <v>2.81</v>
      </c>
      <c r="D4" s="56">
        <v>2.6</v>
      </c>
      <c r="E4" s="56">
        <v>2.8437730370000001</v>
      </c>
      <c r="F4" s="56">
        <v>1.971064465</v>
      </c>
      <c r="G4" s="56">
        <v>2.5081819959999998</v>
      </c>
      <c r="H4" s="56">
        <v>3.01</v>
      </c>
    </row>
    <row r="5" spans="1:8" x14ac:dyDescent="0.2">
      <c r="A5" s="3" t="s">
        <v>142</v>
      </c>
      <c r="B5" s="56">
        <v>3.03</v>
      </c>
      <c r="C5" s="56">
        <v>2.81</v>
      </c>
      <c r="D5" s="56">
        <v>2.6</v>
      </c>
      <c r="E5" s="56">
        <v>2.8437730370000001</v>
      </c>
      <c r="F5" s="56">
        <v>1.971064465</v>
      </c>
      <c r="G5" s="56">
        <v>2.5081819959999998</v>
      </c>
      <c r="H5" s="56">
        <v>3.01</v>
      </c>
    </row>
    <row r="6" spans="1:8" x14ac:dyDescent="0.2">
      <c r="A6" s="535" t="s">
        <v>406</v>
      </c>
      <c r="B6" s="535"/>
      <c r="C6" s="535"/>
      <c r="D6" s="535"/>
      <c r="E6" s="535"/>
      <c r="F6" s="535"/>
      <c r="G6" s="535"/>
      <c r="H6" s="1"/>
    </row>
    <row r="7" spans="1:8" x14ac:dyDescent="0.2">
      <c r="A7" s="535" t="s">
        <v>63</v>
      </c>
      <c r="B7" s="535"/>
      <c r="C7" s="535"/>
      <c r="D7" s="535"/>
      <c r="E7" s="535"/>
      <c r="F7" s="535"/>
      <c r="G7" s="535"/>
      <c r="H7" s="1"/>
    </row>
    <row r="8" spans="1:8" x14ac:dyDescent="0.2">
      <c r="A8" s="535" t="s">
        <v>405</v>
      </c>
      <c r="B8" s="535"/>
      <c r="C8" s="535"/>
      <c r="D8" s="535"/>
      <c r="E8" s="535"/>
      <c r="F8" s="535"/>
      <c r="G8" s="535"/>
      <c r="H8" s="1"/>
    </row>
  </sheetData>
  <customSheetViews>
    <customSheetView guid="{24305A52-1154-42C7-AEBA-C6CC71961191}">
      <pageMargins left="0.7" right="0.7" top="0.75" bottom="0.75" header="0.3" footer="0.3"/>
      <pageSetup paperSize="9" orientation="portrait" r:id="rId1"/>
    </customSheetView>
    <customSheetView guid="{7B7F28D7-4946-4DF5-B4B6-7D23EA101C99}">
      <pageMargins left="0.7" right="0.7" top="0.75" bottom="0.75" header="0.3" footer="0.3"/>
      <pageSetup paperSize="9" orientation="portrait" r:id="rId2"/>
    </customSheetView>
    <customSheetView guid="{B1B47C0E-7F66-4A80-8423-32424C055E30}" showPageBreaks="1">
      <pageMargins left="0.7" right="0.7" top="0.75" bottom="0.75" header="0.3" footer="0.3"/>
      <pageSetup paperSize="9" orientation="portrait" r:id="rId3"/>
    </customSheetView>
  </customSheetViews>
  <mergeCells count="3">
    <mergeCell ref="A8:G8"/>
    <mergeCell ref="A6:G6"/>
    <mergeCell ref="A7:G7"/>
  </mergeCells>
  <pageMargins left="0.7" right="0.7" top="0.75" bottom="0.75" header="0.3" footer="0.3"/>
  <pageSetup paperSize="9" orientation="portrait"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L27" sqref="L27"/>
    </sheetView>
  </sheetViews>
  <sheetFormatPr defaultRowHeight="12.75" x14ac:dyDescent="0.2"/>
  <cols>
    <col min="1" max="1" width="11" customWidth="1"/>
  </cols>
  <sheetData>
    <row r="1" spans="1:16" x14ac:dyDescent="0.2">
      <c r="A1" s="584" t="s">
        <v>12</v>
      </c>
      <c r="B1" s="584"/>
      <c r="C1" s="584"/>
      <c r="D1" s="584"/>
      <c r="E1" s="584"/>
      <c r="F1" s="584"/>
      <c r="G1" s="584"/>
      <c r="H1" s="584"/>
      <c r="I1" s="584"/>
      <c r="J1" s="584"/>
      <c r="K1" s="584"/>
      <c r="L1" s="1"/>
      <c r="M1" s="1"/>
      <c r="N1" s="1"/>
      <c r="O1" s="1"/>
      <c r="P1" s="1"/>
    </row>
    <row r="2" spans="1:16" x14ac:dyDescent="0.2">
      <c r="A2" s="4" t="s">
        <v>115</v>
      </c>
      <c r="B2" s="542" t="s">
        <v>151</v>
      </c>
      <c r="C2" s="542"/>
      <c r="D2" s="542"/>
      <c r="E2" s="542"/>
      <c r="F2" s="542"/>
      <c r="G2" s="540" t="s">
        <v>152</v>
      </c>
      <c r="H2" s="540"/>
      <c r="I2" s="540"/>
      <c r="J2" s="540"/>
      <c r="K2" s="540"/>
      <c r="L2" s="540" t="s">
        <v>153</v>
      </c>
      <c r="M2" s="540"/>
      <c r="N2" s="540"/>
      <c r="O2" s="540"/>
      <c r="P2" s="540"/>
    </row>
    <row r="3" spans="1:16" x14ac:dyDescent="0.2">
      <c r="A3" s="4" t="s">
        <v>407</v>
      </c>
      <c r="B3" s="20" t="s">
        <v>408</v>
      </c>
      <c r="C3" s="20" t="s">
        <v>409</v>
      </c>
      <c r="D3" s="20" t="s">
        <v>410</v>
      </c>
      <c r="E3" s="20" t="s">
        <v>411</v>
      </c>
      <c r="F3" s="20" t="s">
        <v>412</v>
      </c>
      <c r="G3" s="20" t="s">
        <v>408</v>
      </c>
      <c r="H3" s="20" t="s">
        <v>409</v>
      </c>
      <c r="I3" s="20" t="s">
        <v>410</v>
      </c>
      <c r="J3" s="20" t="s">
        <v>411</v>
      </c>
      <c r="K3" s="20" t="s">
        <v>412</v>
      </c>
      <c r="L3" s="20" t="s">
        <v>408</v>
      </c>
      <c r="M3" s="20" t="s">
        <v>409</v>
      </c>
      <c r="N3" s="20" t="s">
        <v>410</v>
      </c>
      <c r="O3" s="20" t="s">
        <v>411</v>
      </c>
      <c r="P3" s="20" t="s">
        <v>412</v>
      </c>
    </row>
    <row r="4" spans="1:16" x14ac:dyDescent="0.2">
      <c r="A4" s="542" t="s">
        <v>413</v>
      </c>
      <c r="B4" s="542"/>
      <c r="C4" s="542"/>
      <c r="D4" s="542"/>
      <c r="E4" s="542"/>
      <c r="F4" s="542"/>
      <c r="G4" s="542"/>
      <c r="H4" s="542"/>
      <c r="I4" s="542"/>
      <c r="J4" s="542"/>
      <c r="K4" s="542"/>
      <c r="L4" s="542"/>
      <c r="M4" s="542"/>
      <c r="N4" s="542"/>
      <c r="O4" s="542"/>
      <c r="P4" s="542"/>
    </row>
    <row r="5" spans="1:16" x14ac:dyDescent="0.2">
      <c r="A5" s="3" t="s">
        <v>103</v>
      </c>
      <c r="B5" s="41">
        <v>15.961600000000001</v>
      </c>
      <c r="C5" s="41">
        <v>24.4329</v>
      </c>
      <c r="D5" s="41">
        <v>39.517400000000002</v>
      </c>
      <c r="E5" s="41">
        <v>52.518500000000003</v>
      </c>
      <c r="F5" s="41">
        <v>68.082899999999995</v>
      </c>
      <c r="G5" s="41">
        <v>15.55</v>
      </c>
      <c r="H5" s="41">
        <v>26.32</v>
      </c>
      <c r="I5" s="41">
        <v>45.68</v>
      </c>
      <c r="J5" s="41">
        <v>60.58</v>
      </c>
      <c r="K5" s="41">
        <v>77.92</v>
      </c>
      <c r="L5" s="10">
        <v>97.15</v>
      </c>
      <c r="M5" s="26">
        <v>99.99</v>
      </c>
      <c r="N5" s="10">
        <v>100</v>
      </c>
      <c r="O5" s="10">
        <v>100</v>
      </c>
      <c r="P5" s="10">
        <v>100</v>
      </c>
    </row>
    <row r="6" spans="1:16" x14ac:dyDescent="0.2">
      <c r="A6" s="3" t="s">
        <v>141</v>
      </c>
      <c r="B6" s="41">
        <v>18.805700000000002</v>
      </c>
      <c r="C6" s="41">
        <v>29.1358</v>
      </c>
      <c r="D6" s="41">
        <v>45.223100000000002</v>
      </c>
      <c r="E6" s="41">
        <v>60.204700000000003</v>
      </c>
      <c r="F6" s="41">
        <v>76.281199999999998</v>
      </c>
      <c r="G6" s="41">
        <v>21.74</v>
      </c>
      <c r="H6" s="41">
        <v>34.01</v>
      </c>
      <c r="I6" s="41">
        <v>53.29</v>
      </c>
      <c r="J6" s="41">
        <v>68.599999999999994</v>
      </c>
      <c r="K6" s="41">
        <v>84.6</v>
      </c>
      <c r="L6" s="10">
        <v>100</v>
      </c>
      <c r="M6" s="26">
        <v>100</v>
      </c>
      <c r="N6" s="10">
        <v>100</v>
      </c>
      <c r="O6" s="10">
        <v>100</v>
      </c>
      <c r="P6" s="10">
        <v>100</v>
      </c>
    </row>
    <row r="7" spans="1:16" x14ac:dyDescent="0.2">
      <c r="A7" s="3" t="s">
        <v>142</v>
      </c>
      <c r="B7" s="41">
        <v>18.805700000000002</v>
      </c>
      <c r="C7" s="41">
        <v>29.1358</v>
      </c>
      <c r="D7" s="41">
        <v>45.223100000000002</v>
      </c>
      <c r="E7" s="41">
        <v>60.204700000000003</v>
      </c>
      <c r="F7" s="41">
        <v>76.281199999999998</v>
      </c>
      <c r="G7" s="41">
        <v>21.74</v>
      </c>
      <c r="H7" s="41">
        <v>34.01</v>
      </c>
      <c r="I7" s="41">
        <v>53.29</v>
      </c>
      <c r="J7" s="41">
        <v>68.599999999999994</v>
      </c>
      <c r="K7" s="41">
        <v>84.6</v>
      </c>
      <c r="L7" s="10">
        <v>100</v>
      </c>
      <c r="M7" s="26">
        <v>100</v>
      </c>
      <c r="N7" s="10">
        <v>100</v>
      </c>
      <c r="O7" s="10">
        <v>100</v>
      </c>
      <c r="P7" s="10">
        <v>100</v>
      </c>
    </row>
    <row r="8" spans="1:16" x14ac:dyDescent="0.2">
      <c r="A8" s="542" t="s">
        <v>414</v>
      </c>
      <c r="B8" s="542"/>
      <c r="C8" s="542"/>
      <c r="D8" s="542"/>
      <c r="E8" s="542"/>
      <c r="F8" s="542"/>
      <c r="G8" s="542"/>
      <c r="H8" s="542"/>
      <c r="I8" s="542"/>
      <c r="J8" s="542"/>
      <c r="K8" s="542"/>
      <c r="L8" s="542"/>
      <c r="M8" s="542"/>
      <c r="N8" s="542"/>
      <c r="O8" s="542"/>
      <c r="P8" s="542"/>
    </row>
    <row r="9" spans="1:16" x14ac:dyDescent="0.2">
      <c r="A9" s="3" t="s">
        <v>103</v>
      </c>
      <c r="B9" s="41">
        <v>26.49</v>
      </c>
      <c r="C9" s="41">
        <v>40.159999999999997</v>
      </c>
      <c r="D9" s="41">
        <v>64.55</v>
      </c>
      <c r="E9" s="41">
        <v>76.040000000000006</v>
      </c>
      <c r="F9" s="41">
        <v>85.83</v>
      </c>
      <c r="G9" s="41">
        <v>25.48</v>
      </c>
      <c r="H9" s="41">
        <v>39.020000000000003</v>
      </c>
      <c r="I9" s="41">
        <v>59.55</v>
      </c>
      <c r="J9" s="41">
        <v>75.87</v>
      </c>
      <c r="K9" s="41">
        <v>87.66</v>
      </c>
      <c r="L9" s="10">
        <v>80.36</v>
      </c>
      <c r="M9" s="26">
        <v>100</v>
      </c>
      <c r="N9" s="10">
        <v>100</v>
      </c>
      <c r="O9" s="10">
        <v>100</v>
      </c>
      <c r="P9" s="10">
        <v>100</v>
      </c>
    </row>
    <row r="10" spans="1:16" x14ac:dyDescent="0.2">
      <c r="A10" s="3" t="s">
        <v>141</v>
      </c>
      <c r="B10" s="41">
        <v>32.94</v>
      </c>
      <c r="C10" s="41">
        <v>49.91</v>
      </c>
      <c r="D10" s="41">
        <v>71.44</v>
      </c>
      <c r="E10" s="41">
        <v>82.7</v>
      </c>
      <c r="F10" s="41">
        <v>91.2</v>
      </c>
      <c r="G10" s="41">
        <v>30.67</v>
      </c>
      <c r="H10" s="41">
        <v>44.88</v>
      </c>
      <c r="I10" s="41">
        <v>65.510000000000005</v>
      </c>
      <c r="J10" s="41">
        <v>80.709999999999994</v>
      </c>
      <c r="K10" s="41">
        <v>90.92</v>
      </c>
      <c r="L10" s="10">
        <v>100</v>
      </c>
      <c r="M10" s="26">
        <v>100</v>
      </c>
      <c r="N10" s="10">
        <v>100</v>
      </c>
      <c r="O10" s="10">
        <v>100</v>
      </c>
      <c r="P10" s="10">
        <v>0</v>
      </c>
    </row>
    <row r="11" spans="1:16" x14ac:dyDescent="0.2">
      <c r="A11" s="3" t="s">
        <v>142</v>
      </c>
      <c r="B11" s="41">
        <v>32.94</v>
      </c>
      <c r="C11" s="41">
        <v>49.91</v>
      </c>
      <c r="D11" s="41">
        <v>71.44</v>
      </c>
      <c r="E11" s="41">
        <v>82.7</v>
      </c>
      <c r="F11" s="41">
        <v>91.2</v>
      </c>
      <c r="G11" s="41">
        <v>30.67</v>
      </c>
      <c r="H11" s="41">
        <v>44.88</v>
      </c>
      <c r="I11" s="41">
        <v>65.510000000000005</v>
      </c>
      <c r="J11" s="41">
        <v>80.709999999999994</v>
      </c>
      <c r="K11" s="41">
        <v>90.92</v>
      </c>
      <c r="L11" s="10">
        <v>100</v>
      </c>
      <c r="M11" s="26">
        <v>100</v>
      </c>
      <c r="N11" s="10">
        <v>100</v>
      </c>
      <c r="O11" s="10">
        <v>100</v>
      </c>
      <c r="P11" s="10">
        <v>0</v>
      </c>
    </row>
    <row r="12" spans="1:16" x14ac:dyDescent="0.2">
      <c r="A12" s="583" t="s">
        <v>415</v>
      </c>
      <c r="B12" s="583"/>
      <c r="C12" s="583"/>
      <c r="D12" s="583"/>
      <c r="E12" s="583"/>
      <c r="F12" s="583"/>
      <c r="G12" s="583"/>
      <c r="H12" s="583"/>
      <c r="I12" s="583"/>
      <c r="J12" s="583"/>
      <c r="K12" s="583"/>
      <c r="L12" s="1"/>
      <c r="M12" s="1"/>
      <c r="N12" s="1"/>
      <c r="O12" s="1"/>
      <c r="P12" s="1"/>
    </row>
    <row r="13" spans="1:16" x14ac:dyDescent="0.2">
      <c r="A13" s="583" t="s">
        <v>63</v>
      </c>
      <c r="B13" s="583"/>
      <c r="C13" s="583"/>
      <c r="D13" s="583"/>
      <c r="E13" s="583"/>
      <c r="F13" s="583"/>
      <c r="G13" s="583"/>
      <c r="H13" s="583"/>
      <c r="I13" s="583"/>
      <c r="J13" s="583"/>
      <c r="K13" s="583"/>
      <c r="L13" s="1"/>
      <c r="M13" s="1"/>
      <c r="N13" s="1"/>
      <c r="O13" s="1"/>
      <c r="P13" s="1"/>
    </row>
    <row r="14" spans="1:16" x14ac:dyDescent="0.2">
      <c r="A14" s="583" t="s">
        <v>144</v>
      </c>
      <c r="B14" s="583"/>
      <c r="C14" s="583"/>
      <c r="D14" s="583"/>
      <c r="E14" s="583"/>
      <c r="F14" s="583"/>
      <c r="G14" s="583"/>
      <c r="H14" s="583"/>
      <c r="I14" s="583"/>
      <c r="J14" s="583"/>
      <c r="K14" s="583"/>
      <c r="L14" s="1"/>
      <c r="M14" s="1"/>
      <c r="N14" s="1"/>
      <c r="O14" s="1"/>
      <c r="P14" s="1"/>
    </row>
  </sheetData>
  <customSheetViews>
    <customSheetView guid="{24305A52-1154-42C7-AEBA-C6CC71961191}">
      <selection activeCell="L27" sqref="L27"/>
      <pageMargins left="0.7" right="0.7" top="0.75" bottom="0.75" header="0.3" footer="0.3"/>
      <pageSetup paperSize="9" orientation="portrait" r:id="rId1"/>
    </customSheetView>
    <customSheetView guid="{7B7F28D7-4946-4DF5-B4B6-7D23EA101C99}">
      <selection activeCell="L27" sqref="L27"/>
      <pageMargins left="0.7" right="0.7" top="0.75" bottom="0.75" header="0.3" footer="0.3"/>
      <pageSetup paperSize="9" orientation="portrait" r:id="rId2"/>
    </customSheetView>
    <customSheetView guid="{B1B47C0E-7F66-4A80-8423-32424C055E30}" showPageBreaks="1">
      <selection activeCell="L27" sqref="L27"/>
      <pageMargins left="0.7" right="0.7" top="0.75" bottom="0.75" header="0.3" footer="0.3"/>
      <pageSetup paperSize="9" orientation="portrait" r:id="rId3"/>
    </customSheetView>
  </customSheetViews>
  <mergeCells count="9">
    <mergeCell ref="A8:P8"/>
    <mergeCell ref="A12:K12"/>
    <mergeCell ref="A14:K14"/>
    <mergeCell ref="A13:K13"/>
    <mergeCell ref="A1:K1"/>
    <mergeCell ref="B2:F2"/>
    <mergeCell ref="G2:K2"/>
    <mergeCell ref="L2:P2"/>
    <mergeCell ref="A4:P4"/>
  </mergeCells>
  <pageMargins left="0.7" right="0.7" top="0.75" bottom="0.75" header="0.3" footer="0.3"/>
  <pageSetup paperSize="9" orientation="portrait"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workbookViewId="0">
      <selection sqref="A1:I1"/>
    </sheetView>
  </sheetViews>
  <sheetFormatPr defaultRowHeight="12.75" x14ac:dyDescent="0.2"/>
  <sheetData>
    <row r="1" spans="1:17" x14ac:dyDescent="0.2">
      <c r="A1" s="584" t="s">
        <v>13</v>
      </c>
      <c r="B1" s="584"/>
      <c r="C1" s="584"/>
      <c r="D1" s="584"/>
      <c r="E1" s="584"/>
      <c r="F1" s="584"/>
      <c r="G1" s="584"/>
      <c r="H1" s="584"/>
      <c r="I1" s="584"/>
      <c r="J1" s="1"/>
      <c r="K1" s="1"/>
      <c r="L1" s="1"/>
      <c r="M1" s="1"/>
      <c r="N1" s="1"/>
      <c r="O1" s="1"/>
      <c r="P1" s="1"/>
      <c r="Q1" s="1"/>
    </row>
    <row r="2" spans="1:17" ht="114.75" x14ac:dyDescent="0.2">
      <c r="A2" s="7" t="s">
        <v>416</v>
      </c>
      <c r="B2" s="7" t="s">
        <v>417</v>
      </c>
      <c r="C2" s="7" t="s">
        <v>418</v>
      </c>
      <c r="D2" s="7" t="s">
        <v>419</v>
      </c>
      <c r="E2" s="7" t="s">
        <v>420</v>
      </c>
      <c r="F2" s="8" t="s">
        <v>182</v>
      </c>
      <c r="G2" s="8" t="s">
        <v>421</v>
      </c>
      <c r="H2" s="7" t="s">
        <v>422</v>
      </c>
      <c r="I2" s="7" t="s">
        <v>423</v>
      </c>
      <c r="J2" s="7" t="s">
        <v>424</v>
      </c>
      <c r="K2" s="8" t="s">
        <v>425</v>
      </c>
      <c r="L2" s="7" t="s">
        <v>426</v>
      </c>
      <c r="M2" s="7" t="s">
        <v>427</v>
      </c>
      <c r="N2" s="7" t="s">
        <v>428</v>
      </c>
      <c r="O2" s="8" t="s">
        <v>429</v>
      </c>
      <c r="P2" s="8" t="s">
        <v>430</v>
      </c>
      <c r="Q2" s="8" t="s">
        <v>431</v>
      </c>
    </row>
    <row r="3" spans="1:17" x14ac:dyDescent="0.2">
      <c r="A3" s="3" t="s">
        <v>103</v>
      </c>
      <c r="B3" s="23">
        <v>3210.1607600000002</v>
      </c>
      <c r="C3" s="33">
        <v>555304</v>
      </c>
      <c r="D3" s="33">
        <v>204312.50842</v>
      </c>
      <c r="E3" s="57">
        <v>35.861057875</v>
      </c>
      <c r="F3" s="33">
        <v>672464.22</v>
      </c>
      <c r="G3" s="33">
        <v>193663.12298489001</v>
      </c>
      <c r="H3" s="58">
        <v>29.292300591</v>
      </c>
      <c r="I3" s="33">
        <v>171221.4999</v>
      </c>
      <c r="J3" s="57">
        <v>94.463028816000005</v>
      </c>
      <c r="K3" s="33">
        <v>193243.43338827</v>
      </c>
      <c r="L3" s="41">
        <v>99.819526788000005</v>
      </c>
      <c r="M3" s="21">
        <v>369.15190000000001</v>
      </c>
      <c r="N3" s="56">
        <v>0.21803175499999999</v>
      </c>
      <c r="O3" s="21">
        <v>61952.6980559</v>
      </c>
      <c r="P3" s="33">
        <v>193935.17293415</v>
      </c>
      <c r="Q3" s="21">
        <v>223.1</v>
      </c>
    </row>
    <row r="4" spans="1:17" x14ac:dyDescent="0.2">
      <c r="A4" s="3" t="s">
        <v>141</v>
      </c>
      <c r="B4" s="23">
        <v>339</v>
      </c>
      <c r="C4" s="21">
        <v>37309</v>
      </c>
      <c r="D4" s="21">
        <v>11926.5</v>
      </c>
      <c r="E4" s="57">
        <v>31.97</v>
      </c>
      <c r="F4" s="21">
        <v>44040</v>
      </c>
      <c r="G4" s="21">
        <v>13145</v>
      </c>
      <c r="H4" s="58">
        <v>29.85</v>
      </c>
      <c r="I4" s="21">
        <v>11926.5</v>
      </c>
      <c r="J4" s="57">
        <v>100</v>
      </c>
      <c r="K4" s="21">
        <v>13145</v>
      </c>
      <c r="L4" s="41">
        <v>100</v>
      </c>
      <c r="M4" s="21">
        <v>30.3</v>
      </c>
      <c r="N4" s="56">
        <v>0.25</v>
      </c>
      <c r="O4" s="21">
        <v>3609</v>
      </c>
      <c r="P4" s="21">
        <v>13162</v>
      </c>
      <c r="Q4" s="21">
        <v>224.38</v>
      </c>
    </row>
    <row r="5" spans="1:17" x14ac:dyDescent="0.2">
      <c r="A5" s="3" t="s">
        <v>142</v>
      </c>
      <c r="B5" s="23">
        <v>339</v>
      </c>
      <c r="C5" s="21">
        <v>37309</v>
      </c>
      <c r="D5" s="21">
        <v>11926.5</v>
      </c>
      <c r="E5" s="57">
        <v>31.97</v>
      </c>
      <c r="F5" s="21">
        <v>44040</v>
      </c>
      <c r="G5" s="21">
        <v>13145</v>
      </c>
      <c r="H5" s="58">
        <v>29.85</v>
      </c>
      <c r="I5" s="21">
        <v>11926.5</v>
      </c>
      <c r="J5" s="57">
        <v>100</v>
      </c>
      <c r="K5" s="21">
        <v>13145</v>
      </c>
      <c r="L5" s="41">
        <v>100</v>
      </c>
      <c r="M5" s="21">
        <v>30.3</v>
      </c>
      <c r="N5" s="56">
        <v>0.25</v>
      </c>
      <c r="O5" s="21">
        <v>3609</v>
      </c>
      <c r="P5" s="21">
        <v>13162</v>
      </c>
      <c r="Q5" s="21">
        <v>224.38</v>
      </c>
    </row>
    <row r="6" spans="1:17" x14ac:dyDescent="0.2">
      <c r="A6" s="583" t="s">
        <v>63</v>
      </c>
      <c r="B6" s="583"/>
      <c r="C6" s="583"/>
      <c r="D6" s="583"/>
      <c r="E6" s="1"/>
      <c r="F6" s="1"/>
      <c r="G6" s="1"/>
      <c r="H6" s="1"/>
      <c r="I6" s="1"/>
      <c r="J6" s="1"/>
      <c r="K6" s="1"/>
      <c r="L6" s="1"/>
      <c r="M6" s="1"/>
      <c r="N6" s="1"/>
      <c r="O6" s="1"/>
      <c r="P6" s="1"/>
      <c r="Q6" s="1"/>
    </row>
    <row r="7" spans="1:17" x14ac:dyDescent="0.2">
      <c r="A7" s="583" t="s">
        <v>235</v>
      </c>
      <c r="B7" s="583"/>
      <c r="C7" s="583"/>
      <c r="D7" s="583"/>
      <c r="E7" s="1"/>
      <c r="F7" s="1"/>
      <c r="G7" s="1"/>
      <c r="H7" s="1"/>
      <c r="I7" s="1"/>
      <c r="J7" s="1"/>
      <c r="K7" s="1"/>
      <c r="L7" s="1"/>
      <c r="M7" s="1"/>
      <c r="N7" s="1"/>
      <c r="O7" s="1"/>
      <c r="P7" s="1"/>
      <c r="Q7" s="1"/>
    </row>
  </sheetData>
  <customSheetViews>
    <customSheetView guid="{24305A52-1154-42C7-AEBA-C6CC71961191}">
      <selection sqref="A1:I1"/>
      <pageMargins left="0.7" right="0.7" top="0.75" bottom="0.75" header="0.3" footer="0.3"/>
      <pageSetup paperSize="9" orientation="portrait" r:id="rId1"/>
    </customSheetView>
    <customSheetView guid="{7B7F28D7-4946-4DF5-B4B6-7D23EA101C99}">
      <selection sqref="A1:I1"/>
      <pageMargins left="0.7" right="0.7" top="0.75" bottom="0.75" header="0.3" footer="0.3"/>
      <pageSetup paperSize="9" orientation="portrait" r:id="rId2"/>
    </customSheetView>
    <customSheetView guid="{B1B47C0E-7F66-4A80-8423-32424C055E30}" showPageBreaks="1">
      <selection sqref="A1:I1"/>
      <pageMargins left="0.7" right="0.7" top="0.75" bottom="0.75" header="0.3" footer="0.3"/>
      <pageSetup paperSize="9" orientation="portrait" r:id="rId3"/>
    </customSheetView>
  </customSheetViews>
  <mergeCells count="3">
    <mergeCell ref="A1:I1"/>
    <mergeCell ref="A7:D7"/>
    <mergeCell ref="A6:D6"/>
  </mergeCells>
  <pageMargins left="0.7" right="0.7" top="0.75" bottom="0.75" header="0.3" footer="0.3"/>
  <pageSetup paperSize="9" orientation="portrait"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workbookViewId="0">
      <selection sqref="A1:I1"/>
    </sheetView>
  </sheetViews>
  <sheetFormatPr defaultRowHeight="12.75" x14ac:dyDescent="0.2"/>
  <sheetData>
    <row r="1" spans="1:17" x14ac:dyDescent="0.2">
      <c r="A1" s="531" t="s">
        <v>432</v>
      </c>
      <c r="B1" s="531"/>
      <c r="C1" s="531"/>
      <c r="D1" s="531"/>
      <c r="E1" s="531"/>
      <c r="F1" s="531"/>
      <c r="G1" s="531"/>
      <c r="H1" s="531"/>
      <c r="I1" s="531"/>
      <c r="J1" s="1"/>
      <c r="K1" s="1"/>
      <c r="L1" s="1"/>
      <c r="M1" s="1"/>
      <c r="N1" s="1"/>
      <c r="O1" s="1"/>
      <c r="P1" s="1"/>
      <c r="Q1" s="1"/>
    </row>
    <row r="2" spans="1:17" ht="114.75" x14ac:dyDescent="0.2">
      <c r="A2" s="7" t="s">
        <v>416</v>
      </c>
      <c r="B2" s="7" t="s">
        <v>417</v>
      </c>
      <c r="C2" s="7" t="s">
        <v>418</v>
      </c>
      <c r="D2" s="7" t="s">
        <v>419</v>
      </c>
      <c r="E2" s="7" t="s">
        <v>420</v>
      </c>
      <c r="F2" s="8" t="s">
        <v>182</v>
      </c>
      <c r="G2" s="8" t="s">
        <v>433</v>
      </c>
      <c r="H2" s="7" t="s">
        <v>422</v>
      </c>
      <c r="I2" s="7" t="s">
        <v>423</v>
      </c>
      <c r="J2" s="7" t="s">
        <v>424</v>
      </c>
      <c r="K2" s="8" t="s">
        <v>425</v>
      </c>
      <c r="L2" s="7" t="s">
        <v>426</v>
      </c>
      <c r="M2" s="7" t="s">
        <v>427</v>
      </c>
      <c r="N2" s="7" t="s">
        <v>428</v>
      </c>
      <c r="O2" s="8" t="s">
        <v>429</v>
      </c>
      <c r="P2" s="8" t="s">
        <v>430</v>
      </c>
      <c r="Q2" s="8" t="s">
        <v>431</v>
      </c>
    </row>
    <row r="3" spans="1:17" x14ac:dyDescent="0.2">
      <c r="A3" s="3" t="s">
        <v>103</v>
      </c>
      <c r="B3" s="23">
        <v>35768.935709999998</v>
      </c>
      <c r="C3" s="33">
        <v>5361647.5389999999</v>
      </c>
      <c r="D3" s="33">
        <v>1067585.125</v>
      </c>
      <c r="E3" s="41">
        <v>19.911512590000001</v>
      </c>
      <c r="F3" s="33">
        <v>9643316.7670000009</v>
      </c>
      <c r="G3" s="33">
        <v>2077333.0319999999</v>
      </c>
      <c r="H3" s="41">
        <v>21.54168615</v>
      </c>
      <c r="I3" s="33">
        <v>1065619.0109999999</v>
      </c>
      <c r="J3" s="10">
        <v>100</v>
      </c>
      <c r="K3" s="33">
        <v>2075912.925</v>
      </c>
      <c r="L3" s="41">
        <v>100</v>
      </c>
      <c r="M3" s="23">
        <v>1966.104961</v>
      </c>
      <c r="N3" s="41">
        <v>0.18450355500000001</v>
      </c>
      <c r="O3" s="33">
        <v>600587.1226</v>
      </c>
      <c r="P3" s="33">
        <v>2077333.0319999999</v>
      </c>
      <c r="Q3" s="21">
        <v>302.11</v>
      </c>
    </row>
    <row r="4" spans="1:17" x14ac:dyDescent="0.2">
      <c r="A4" s="3" t="s">
        <v>141</v>
      </c>
      <c r="B4" s="23">
        <v>4150.2334300000002</v>
      </c>
      <c r="C4" s="33">
        <v>468098.45819999999</v>
      </c>
      <c r="D4" s="21">
        <v>86142.43144</v>
      </c>
      <c r="E4" s="41">
        <v>18.40263088</v>
      </c>
      <c r="F4" s="33">
        <v>926064.65599999996</v>
      </c>
      <c r="G4" s="33">
        <v>169258.2064</v>
      </c>
      <c r="H4" s="41">
        <v>18.277147849999999</v>
      </c>
      <c r="I4" s="21">
        <v>85960.241169999994</v>
      </c>
      <c r="J4" s="10">
        <v>100</v>
      </c>
      <c r="K4" s="33">
        <v>169154.07440000001</v>
      </c>
      <c r="L4" s="41">
        <v>100</v>
      </c>
      <c r="M4" s="23">
        <v>182.19027</v>
      </c>
      <c r="N4" s="41">
        <v>0.21194713700000001</v>
      </c>
      <c r="O4" s="21">
        <v>53768.75</v>
      </c>
      <c r="P4" s="33">
        <v>169258.2064</v>
      </c>
      <c r="Q4" s="21">
        <v>305.51</v>
      </c>
    </row>
    <row r="5" spans="1:17" x14ac:dyDescent="0.2">
      <c r="A5" s="3" t="s">
        <v>142</v>
      </c>
      <c r="B5" s="23">
        <v>4150.2334300000002</v>
      </c>
      <c r="C5" s="33">
        <v>468098.45819999999</v>
      </c>
      <c r="D5" s="21">
        <v>86142.43144</v>
      </c>
      <c r="E5" s="41">
        <v>18.40263088</v>
      </c>
      <c r="F5" s="33">
        <v>926064.65599999996</v>
      </c>
      <c r="G5" s="33">
        <v>169258.2064</v>
      </c>
      <c r="H5" s="41">
        <v>18.277147849999999</v>
      </c>
      <c r="I5" s="21">
        <v>85960.241169999994</v>
      </c>
      <c r="J5" s="10">
        <v>100</v>
      </c>
      <c r="K5" s="33">
        <v>169154.07440000001</v>
      </c>
      <c r="L5" s="41">
        <v>100</v>
      </c>
      <c r="M5" s="23">
        <v>182.19027</v>
      </c>
      <c r="N5" s="41">
        <v>0.21194713700000001</v>
      </c>
      <c r="O5" s="21">
        <v>53768.75</v>
      </c>
      <c r="P5" s="33">
        <v>169258.2064</v>
      </c>
      <c r="Q5" s="21">
        <v>305.51</v>
      </c>
    </row>
    <row r="6" spans="1:17" x14ac:dyDescent="0.2">
      <c r="A6" s="535" t="s">
        <v>434</v>
      </c>
      <c r="B6" s="535"/>
      <c r="C6" s="535"/>
      <c r="D6" s="535"/>
      <c r="E6" s="535"/>
      <c r="F6" s="535"/>
      <c r="G6" s="535"/>
      <c r="H6" s="1"/>
      <c r="I6" s="1"/>
      <c r="J6" s="1"/>
      <c r="K6" s="1"/>
      <c r="L6" s="1"/>
      <c r="M6" s="1"/>
      <c r="N6" s="1"/>
      <c r="O6" s="1"/>
      <c r="P6" s="1"/>
      <c r="Q6" s="1"/>
    </row>
    <row r="7" spans="1:17" x14ac:dyDescent="0.2">
      <c r="A7" s="535" t="s">
        <v>63</v>
      </c>
      <c r="B7" s="535"/>
      <c r="C7" s="535"/>
      <c r="D7" s="535"/>
      <c r="E7" s="535"/>
      <c r="F7" s="535"/>
      <c r="G7" s="535"/>
      <c r="H7" s="1"/>
      <c r="I7" s="1"/>
      <c r="J7" s="1"/>
      <c r="K7" s="1"/>
      <c r="L7" s="1"/>
      <c r="M7" s="1"/>
      <c r="N7" s="1"/>
      <c r="O7" s="1"/>
      <c r="P7" s="1"/>
      <c r="Q7" s="1"/>
    </row>
    <row r="8" spans="1:17" x14ac:dyDescent="0.2">
      <c r="A8" s="535" t="s">
        <v>237</v>
      </c>
      <c r="B8" s="535"/>
      <c r="C8" s="535"/>
      <c r="D8" s="535"/>
      <c r="E8" s="535"/>
      <c r="F8" s="535"/>
      <c r="G8" s="535"/>
      <c r="H8" s="1"/>
      <c r="I8" s="1"/>
      <c r="J8" s="1"/>
      <c r="K8" s="1"/>
      <c r="L8" s="1"/>
      <c r="M8" s="1"/>
      <c r="N8" s="1"/>
      <c r="O8" s="1"/>
      <c r="P8" s="1"/>
      <c r="Q8" s="1"/>
    </row>
  </sheetData>
  <customSheetViews>
    <customSheetView guid="{24305A52-1154-42C7-AEBA-C6CC71961191}">
      <selection sqref="A1:I1"/>
      <pageMargins left="0.7" right="0.7" top="0.75" bottom="0.75" header="0.3" footer="0.3"/>
      <pageSetup paperSize="9" orientation="portrait" r:id="rId1"/>
    </customSheetView>
    <customSheetView guid="{7B7F28D7-4946-4DF5-B4B6-7D23EA101C99}">
      <selection sqref="A1:I1"/>
      <pageMargins left="0.7" right="0.7" top="0.75" bottom="0.75" header="0.3" footer="0.3"/>
      <pageSetup paperSize="9" orientation="portrait" r:id="rId2"/>
    </customSheetView>
    <customSheetView guid="{B1B47C0E-7F66-4A80-8423-32424C055E30}" showPageBreaks="1">
      <selection sqref="A1:I1"/>
      <pageMargins left="0.7" right="0.7" top="0.75" bottom="0.75" header="0.3" footer="0.3"/>
      <pageSetup paperSize="9" orientation="portrait" r:id="rId3"/>
    </customSheetView>
  </customSheetViews>
  <mergeCells count="4">
    <mergeCell ref="A1:I1"/>
    <mergeCell ref="A6:G6"/>
    <mergeCell ref="A8:G8"/>
    <mergeCell ref="A7:G7"/>
  </mergeCells>
  <pageMargins left="0.7" right="0.7" top="0.75" bottom="0.75" header="0.3" footer="0.3"/>
  <pageSetup paperSize="9" orientation="portrait"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election activeCell="G11" sqref="G11"/>
    </sheetView>
  </sheetViews>
  <sheetFormatPr defaultRowHeight="12.75" x14ac:dyDescent="0.2"/>
  <cols>
    <col min="3" max="3" width="7.7109375" bestFit="1" customWidth="1"/>
  </cols>
  <sheetData>
    <row r="1" spans="1:15" x14ac:dyDescent="0.2">
      <c r="A1" s="63" t="s">
        <v>435</v>
      </c>
      <c r="B1" s="63"/>
      <c r="C1" s="63"/>
      <c r="D1" s="1"/>
      <c r="E1" s="1"/>
      <c r="F1" s="1"/>
      <c r="G1" s="1"/>
      <c r="H1" s="1"/>
      <c r="I1" s="1"/>
      <c r="J1" s="1"/>
      <c r="K1" s="1"/>
      <c r="L1" s="1"/>
      <c r="M1" s="1"/>
      <c r="N1" s="1"/>
      <c r="O1" s="1"/>
    </row>
    <row r="2" spans="1:15" ht="84" x14ac:dyDescent="0.2">
      <c r="A2" s="39" t="s">
        <v>436</v>
      </c>
      <c r="B2" s="39" t="s">
        <v>417</v>
      </c>
      <c r="C2" s="39" t="s">
        <v>181</v>
      </c>
      <c r="D2" s="39" t="s">
        <v>419</v>
      </c>
      <c r="E2" s="39" t="s">
        <v>420</v>
      </c>
      <c r="F2" s="39" t="s">
        <v>199</v>
      </c>
      <c r="G2" s="39" t="s">
        <v>437</v>
      </c>
      <c r="H2" s="39" t="s">
        <v>422</v>
      </c>
      <c r="I2" s="39" t="s">
        <v>423</v>
      </c>
      <c r="J2" s="39" t="s">
        <v>424</v>
      </c>
      <c r="K2" s="39" t="s">
        <v>438</v>
      </c>
      <c r="L2" s="39" t="s">
        <v>426</v>
      </c>
      <c r="M2" s="39" t="s">
        <v>439</v>
      </c>
      <c r="N2" s="39" t="s">
        <v>440</v>
      </c>
      <c r="O2" s="39" t="s">
        <v>441</v>
      </c>
    </row>
    <row r="3" spans="1:15" x14ac:dyDescent="0.2">
      <c r="A3" s="59" t="s">
        <v>103</v>
      </c>
      <c r="B3" s="60">
        <v>7.786499999999999E-2</v>
      </c>
      <c r="C3" s="61">
        <v>18.997710000000005</v>
      </c>
      <c r="D3" s="61">
        <v>16.821540000000002</v>
      </c>
      <c r="E3" s="62">
        <v>88.545093066480106</v>
      </c>
      <c r="F3" s="61">
        <v>30.658824150000001</v>
      </c>
      <c r="G3" s="61">
        <v>26.485583061361503</v>
      </c>
      <c r="H3" s="62">
        <v>100</v>
      </c>
      <c r="I3" s="61">
        <v>16.821510000000004</v>
      </c>
      <c r="J3" s="62">
        <v>100</v>
      </c>
      <c r="K3" s="61">
        <v>26.485583061361503</v>
      </c>
      <c r="L3" s="60">
        <v>100</v>
      </c>
      <c r="M3" s="61">
        <v>26.526731253999994</v>
      </c>
      <c r="N3" s="61">
        <v>27.335421050361504</v>
      </c>
      <c r="O3" s="61">
        <v>0.35</v>
      </c>
    </row>
    <row r="4" spans="1:15" x14ac:dyDescent="0.2">
      <c r="A4" s="59" t="s">
        <v>141</v>
      </c>
      <c r="B4" s="60">
        <v>0</v>
      </c>
      <c r="C4" s="61">
        <v>0</v>
      </c>
      <c r="D4" s="61">
        <v>0</v>
      </c>
      <c r="E4" s="62">
        <v>0</v>
      </c>
      <c r="F4" s="61">
        <v>0</v>
      </c>
      <c r="G4" s="61">
        <v>0</v>
      </c>
      <c r="H4" s="62">
        <v>0</v>
      </c>
      <c r="I4" s="61">
        <v>0</v>
      </c>
      <c r="J4" s="62">
        <v>0</v>
      </c>
      <c r="K4" s="61">
        <v>0</v>
      </c>
      <c r="L4" s="60">
        <v>0</v>
      </c>
      <c r="M4" s="61">
        <v>0</v>
      </c>
      <c r="N4" s="61">
        <v>0</v>
      </c>
      <c r="O4" s="61">
        <v>0</v>
      </c>
    </row>
    <row r="5" spans="1:15" x14ac:dyDescent="0.2">
      <c r="A5" s="59" t="s">
        <v>142</v>
      </c>
      <c r="B5" s="60">
        <v>0</v>
      </c>
      <c r="C5" s="61">
        <v>0</v>
      </c>
      <c r="D5" s="61">
        <v>0</v>
      </c>
      <c r="E5" s="62">
        <v>0</v>
      </c>
      <c r="F5" s="61">
        <v>0</v>
      </c>
      <c r="G5" s="61">
        <v>0</v>
      </c>
      <c r="H5" s="62">
        <v>0</v>
      </c>
      <c r="I5" s="61">
        <v>0</v>
      </c>
      <c r="J5" s="62">
        <v>0</v>
      </c>
      <c r="K5" s="61">
        <v>0</v>
      </c>
      <c r="L5" s="60">
        <v>0</v>
      </c>
      <c r="M5" s="61">
        <v>0</v>
      </c>
      <c r="N5" s="61">
        <v>0</v>
      </c>
      <c r="O5" s="61">
        <v>0</v>
      </c>
    </row>
    <row r="6" spans="1:15" x14ac:dyDescent="0.2">
      <c r="A6" s="596" t="s">
        <v>63</v>
      </c>
      <c r="B6" s="596"/>
      <c r="C6" s="596"/>
      <c r="D6" s="596"/>
      <c r="E6" s="596"/>
      <c r="F6" s="596"/>
      <c r="G6" s="596"/>
      <c r="H6" s="596"/>
      <c r="I6" s="596"/>
      <c r="J6" s="596"/>
      <c r="K6" s="596"/>
      <c r="L6" s="596"/>
      <c r="M6" s="596"/>
      <c r="N6" s="596"/>
      <c r="O6" s="596"/>
    </row>
    <row r="7" spans="1:15" x14ac:dyDescent="0.2">
      <c r="A7" s="596" t="s">
        <v>238</v>
      </c>
      <c r="B7" s="596"/>
      <c r="C7" s="596"/>
      <c r="D7" s="596"/>
      <c r="E7" s="596"/>
      <c r="F7" s="596"/>
      <c r="G7" s="596"/>
      <c r="H7" s="596"/>
      <c r="I7" s="596"/>
      <c r="J7" s="596"/>
      <c r="K7" s="596"/>
      <c r="L7" s="596"/>
      <c r="M7" s="596"/>
      <c r="N7" s="596"/>
      <c r="O7" s="596"/>
    </row>
  </sheetData>
  <customSheetViews>
    <customSheetView guid="{24305A52-1154-42C7-AEBA-C6CC71961191}">
      <selection activeCell="G11" sqref="G11"/>
      <pageMargins left="0.7" right="0.7" top="0.75" bottom="0.75" header="0.3" footer="0.3"/>
      <pageSetup paperSize="9" orientation="portrait" r:id="rId1"/>
    </customSheetView>
    <customSheetView guid="{7B7F28D7-4946-4DF5-B4B6-7D23EA101C99}">
      <selection activeCell="G11" sqref="G11"/>
      <pageMargins left="0.7" right="0.7" top="0.75" bottom="0.75" header="0.3" footer="0.3"/>
      <pageSetup paperSize="9" orientation="portrait" r:id="rId2"/>
    </customSheetView>
    <customSheetView guid="{B1B47C0E-7F66-4A80-8423-32424C055E30}" showPageBreaks="1">
      <selection activeCell="G11" sqref="G11"/>
      <pageMargins left="0.7" right="0.7" top="0.75" bottom="0.75" header="0.3" footer="0.3"/>
      <pageSetup paperSize="9" orientation="portrait" r:id="rId3"/>
    </customSheetView>
  </customSheetViews>
  <mergeCells count="2">
    <mergeCell ref="A7:O7"/>
    <mergeCell ref="A6:O6"/>
  </mergeCells>
  <pageMargins left="0.7" right="0.7" top="0.75" bottom="0.75" header="0.3" footer="0.3"/>
  <pageSetup paperSize="9" orientation="portrait"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sqref="A1:R1"/>
    </sheetView>
  </sheetViews>
  <sheetFormatPr defaultRowHeight="12.75" x14ac:dyDescent="0.2"/>
  <sheetData>
    <row r="1" spans="1:18" x14ac:dyDescent="0.2">
      <c r="A1" s="531" t="s">
        <v>14</v>
      </c>
      <c r="B1" s="531"/>
      <c r="C1" s="531"/>
      <c r="D1" s="531"/>
      <c r="E1" s="531"/>
      <c r="F1" s="531"/>
      <c r="G1" s="531"/>
      <c r="H1" s="531"/>
      <c r="I1" s="531"/>
      <c r="J1" s="531"/>
      <c r="K1" s="531"/>
      <c r="L1" s="531"/>
      <c r="M1" s="531"/>
      <c r="N1" s="531"/>
      <c r="O1" s="531"/>
      <c r="P1" s="531"/>
      <c r="Q1" s="531"/>
      <c r="R1" s="531"/>
    </row>
    <row r="2" spans="1:18" x14ac:dyDescent="0.2">
      <c r="A2" s="537" t="s">
        <v>442</v>
      </c>
      <c r="B2" s="537" t="s">
        <v>179</v>
      </c>
      <c r="C2" s="540" t="s">
        <v>443</v>
      </c>
      <c r="D2" s="540"/>
      <c r="E2" s="540" t="s">
        <v>444</v>
      </c>
      <c r="F2" s="540"/>
      <c r="G2" s="540" t="s">
        <v>445</v>
      </c>
      <c r="H2" s="540"/>
      <c r="I2" s="540"/>
      <c r="J2" s="540"/>
      <c r="K2" s="540" t="s">
        <v>446</v>
      </c>
      <c r="L2" s="540"/>
      <c r="M2" s="540"/>
      <c r="N2" s="540"/>
      <c r="O2" s="540" t="s">
        <v>97</v>
      </c>
      <c r="P2" s="540"/>
      <c r="Q2" s="537" t="s">
        <v>447</v>
      </c>
      <c r="R2" s="537"/>
    </row>
    <row r="3" spans="1:18" x14ac:dyDescent="0.2">
      <c r="A3" s="537"/>
      <c r="B3" s="537"/>
      <c r="C3" s="540"/>
      <c r="D3" s="540"/>
      <c r="E3" s="540"/>
      <c r="F3" s="540"/>
      <c r="G3" s="540" t="s">
        <v>448</v>
      </c>
      <c r="H3" s="540"/>
      <c r="I3" s="540" t="s">
        <v>449</v>
      </c>
      <c r="J3" s="540"/>
      <c r="K3" s="540" t="s">
        <v>448</v>
      </c>
      <c r="L3" s="540"/>
      <c r="M3" s="540" t="s">
        <v>449</v>
      </c>
      <c r="N3" s="540"/>
      <c r="O3" s="540"/>
      <c r="P3" s="540"/>
      <c r="Q3" s="537"/>
      <c r="R3" s="537"/>
    </row>
    <row r="4" spans="1:18" ht="51" x14ac:dyDescent="0.2">
      <c r="A4" s="537"/>
      <c r="B4" s="537"/>
      <c r="C4" s="12" t="s">
        <v>450</v>
      </c>
      <c r="D4" s="11" t="s">
        <v>451</v>
      </c>
      <c r="E4" s="12" t="s">
        <v>450</v>
      </c>
      <c r="F4" s="11" t="s">
        <v>451</v>
      </c>
      <c r="G4" s="12" t="s">
        <v>450</v>
      </c>
      <c r="H4" s="11" t="s">
        <v>451</v>
      </c>
      <c r="I4" s="12" t="s">
        <v>450</v>
      </c>
      <c r="J4" s="11" t="s">
        <v>451</v>
      </c>
      <c r="K4" s="12" t="s">
        <v>450</v>
      </c>
      <c r="L4" s="11" t="s">
        <v>451</v>
      </c>
      <c r="M4" s="12" t="s">
        <v>450</v>
      </c>
      <c r="N4" s="11" t="s">
        <v>451</v>
      </c>
      <c r="O4" s="12" t="s">
        <v>450</v>
      </c>
      <c r="P4" s="11" t="s">
        <v>451</v>
      </c>
      <c r="Q4" s="12" t="s">
        <v>452</v>
      </c>
      <c r="R4" s="11" t="s">
        <v>451</v>
      </c>
    </row>
    <row r="5" spans="1:18" x14ac:dyDescent="0.2">
      <c r="A5" s="3" t="s">
        <v>103</v>
      </c>
      <c r="B5" s="9">
        <v>247</v>
      </c>
      <c r="C5" s="33">
        <v>150212</v>
      </c>
      <c r="D5" s="21">
        <v>14933.63792825</v>
      </c>
      <c r="E5" s="21">
        <v>2983</v>
      </c>
      <c r="F5" s="21">
        <v>162.96255754500001</v>
      </c>
      <c r="G5" s="33">
        <v>2032161</v>
      </c>
      <c r="H5" s="33">
        <v>200440.05508463</v>
      </c>
      <c r="I5" s="33">
        <v>480178</v>
      </c>
      <c r="J5" s="21">
        <v>45522.520567375002</v>
      </c>
      <c r="K5" s="21">
        <v>8473</v>
      </c>
      <c r="L5" s="21">
        <v>626.10800537499995</v>
      </c>
      <c r="M5" s="21">
        <v>7876</v>
      </c>
      <c r="N5" s="21">
        <v>583.24307475000001</v>
      </c>
      <c r="O5" s="33">
        <v>2681883</v>
      </c>
      <c r="P5" s="33">
        <v>262268.51721791999</v>
      </c>
      <c r="Q5" s="21">
        <v>515</v>
      </c>
      <c r="R5" s="21">
        <v>37.94</v>
      </c>
    </row>
    <row r="6" spans="1:18" x14ac:dyDescent="0.2">
      <c r="A6" s="3" t="s">
        <v>141</v>
      </c>
      <c r="B6" s="9">
        <v>18</v>
      </c>
      <c r="C6" s="21">
        <v>962</v>
      </c>
      <c r="D6" s="21">
        <v>77.77</v>
      </c>
      <c r="E6" s="21">
        <v>0</v>
      </c>
      <c r="F6" s="21">
        <v>0</v>
      </c>
      <c r="G6" s="33">
        <v>995903</v>
      </c>
      <c r="H6" s="21">
        <v>87578.38</v>
      </c>
      <c r="I6" s="33">
        <v>309028</v>
      </c>
      <c r="J6" s="21">
        <v>21493.72</v>
      </c>
      <c r="K6" s="21">
        <v>0</v>
      </c>
      <c r="L6" s="21">
        <v>0</v>
      </c>
      <c r="M6" s="21">
        <v>0</v>
      </c>
      <c r="N6" s="21">
        <v>0</v>
      </c>
      <c r="O6" s="33">
        <v>1305893</v>
      </c>
      <c r="P6" s="33">
        <v>109149.87</v>
      </c>
      <c r="Q6" s="21">
        <v>2407</v>
      </c>
      <c r="R6" s="21">
        <v>202.9</v>
      </c>
    </row>
    <row r="7" spans="1:18" x14ac:dyDescent="0.2">
      <c r="A7" s="3" t="s">
        <v>142</v>
      </c>
      <c r="B7" s="9">
        <v>18</v>
      </c>
      <c r="C7" s="21">
        <v>962</v>
      </c>
      <c r="D7" s="21">
        <v>77.77</v>
      </c>
      <c r="E7" s="21">
        <v>0</v>
      </c>
      <c r="F7" s="21">
        <v>0</v>
      </c>
      <c r="G7" s="33">
        <v>995903</v>
      </c>
      <c r="H7" s="21">
        <v>87578.38</v>
      </c>
      <c r="I7" s="33">
        <v>309028</v>
      </c>
      <c r="J7" s="21">
        <v>21493.72</v>
      </c>
      <c r="K7" s="21">
        <v>0</v>
      </c>
      <c r="L7" s="21">
        <v>0</v>
      </c>
      <c r="M7" s="21">
        <v>0</v>
      </c>
      <c r="N7" s="21">
        <v>0</v>
      </c>
      <c r="O7" s="33">
        <v>1305893</v>
      </c>
      <c r="P7" s="33">
        <v>109149.87</v>
      </c>
      <c r="Q7" s="21">
        <v>2407</v>
      </c>
      <c r="R7" s="21">
        <v>202.9</v>
      </c>
    </row>
    <row r="8" spans="1:18" x14ac:dyDescent="0.2">
      <c r="A8" s="535" t="s">
        <v>453</v>
      </c>
      <c r="B8" s="535"/>
      <c r="C8" s="535"/>
      <c r="D8" s="535"/>
      <c r="E8" s="535"/>
      <c r="F8" s="535"/>
      <c r="G8" s="535"/>
      <c r="H8" s="535"/>
      <c r="I8" s="535"/>
      <c r="J8" s="535"/>
      <c r="K8" s="1"/>
      <c r="L8" s="1"/>
      <c r="M8" s="1"/>
      <c r="N8" s="1"/>
      <c r="O8" s="1"/>
      <c r="P8" s="1"/>
      <c r="Q8" s="1"/>
      <c r="R8" s="1"/>
    </row>
    <row r="9" spans="1:18" x14ac:dyDescent="0.2">
      <c r="A9" s="535" t="s">
        <v>63</v>
      </c>
      <c r="B9" s="535"/>
      <c r="C9" s="535"/>
      <c r="D9" s="535"/>
      <c r="E9" s="535"/>
      <c r="F9" s="535"/>
      <c r="G9" s="535"/>
      <c r="H9" s="535"/>
      <c r="I9" s="535"/>
      <c r="J9" s="535"/>
      <c r="K9" s="1"/>
      <c r="L9" s="1"/>
      <c r="M9" s="1"/>
      <c r="N9" s="1"/>
      <c r="O9" s="1"/>
      <c r="P9" s="1"/>
      <c r="Q9" s="1"/>
      <c r="R9" s="1"/>
    </row>
    <row r="10" spans="1:18" x14ac:dyDescent="0.2">
      <c r="A10" s="535" t="s">
        <v>235</v>
      </c>
      <c r="B10" s="535"/>
      <c r="C10" s="535"/>
      <c r="D10" s="535"/>
      <c r="E10" s="535"/>
      <c r="F10" s="535"/>
      <c r="G10" s="535"/>
      <c r="H10" s="535"/>
      <c r="I10" s="535"/>
      <c r="J10" s="535"/>
      <c r="K10" s="1"/>
      <c r="L10" s="1"/>
      <c r="M10" s="1"/>
      <c r="N10" s="1"/>
      <c r="O10" s="1"/>
      <c r="P10" s="1"/>
      <c r="Q10" s="1"/>
      <c r="R10" s="1"/>
    </row>
  </sheetData>
  <customSheetViews>
    <customSheetView guid="{24305A52-1154-42C7-AEBA-C6CC71961191}">
      <selection sqref="A1:R1"/>
      <pageMargins left="0.7" right="0.7" top="0.75" bottom="0.75" header="0.3" footer="0.3"/>
      <pageSetup paperSize="9" orientation="portrait" r:id="rId1"/>
    </customSheetView>
    <customSheetView guid="{7B7F28D7-4946-4DF5-B4B6-7D23EA101C99}">
      <selection sqref="A1:R1"/>
      <pageMargins left="0.7" right="0.7" top="0.75" bottom="0.75" header="0.3" footer="0.3"/>
      <pageSetup paperSize="9" orientation="portrait" r:id="rId2"/>
    </customSheetView>
    <customSheetView guid="{B1B47C0E-7F66-4A80-8423-32424C055E30}" showPageBreaks="1">
      <selection sqref="A1:R1"/>
      <pageMargins left="0.7" right="0.7" top="0.75" bottom="0.75" header="0.3" footer="0.3"/>
      <pageSetup paperSize="9" orientation="portrait" r:id="rId3"/>
    </customSheetView>
  </customSheetViews>
  <mergeCells count="16">
    <mergeCell ref="A8:J8"/>
    <mergeCell ref="A10:J10"/>
    <mergeCell ref="A9:J9"/>
    <mergeCell ref="A1:R1"/>
    <mergeCell ref="A2:A4"/>
    <mergeCell ref="B2:B4"/>
    <mergeCell ref="C2:D3"/>
    <mergeCell ref="E2:F3"/>
    <mergeCell ref="G2:J2"/>
    <mergeCell ref="K2:N2"/>
    <mergeCell ref="O2:P3"/>
    <mergeCell ref="Q2:R3"/>
    <mergeCell ref="G3:H3"/>
    <mergeCell ref="I3:J3"/>
    <mergeCell ref="K3:L3"/>
    <mergeCell ref="M3:N3"/>
  </mergeCells>
  <pageMargins left="0.7" right="0.7" top="0.75" bottom="0.75" header="0.3" footer="0.3"/>
  <pageSetup paperSize="9" orientation="portrait"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sqref="A1:N1"/>
    </sheetView>
  </sheetViews>
  <sheetFormatPr defaultRowHeight="12.75" x14ac:dyDescent="0.2"/>
  <cols>
    <col min="1" max="1" width="14.28515625" bestFit="1" customWidth="1"/>
    <col min="2" max="2" width="19" bestFit="1" customWidth="1"/>
    <col min="3" max="3" width="10.7109375" bestFit="1" customWidth="1"/>
    <col min="5" max="5" width="11.7109375" bestFit="1" customWidth="1"/>
    <col min="6" max="6" width="10.7109375" bestFit="1" customWidth="1"/>
    <col min="7" max="7" width="13.42578125" bestFit="1" customWidth="1"/>
    <col min="8" max="8" width="11.7109375" bestFit="1" customWidth="1"/>
    <col min="9" max="9" width="13.42578125" bestFit="1" customWidth="1"/>
    <col min="10" max="11" width="11.7109375" bestFit="1" customWidth="1"/>
    <col min="13" max="13" width="10.7109375" bestFit="1" customWidth="1"/>
    <col min="15" max="15" width="13.42578125" bestFit="1" customWidth="1"/>
    <col min="16" max="16" width="11.7109375" bestFit="1" customWidth="1"/>
    <col min="18" max="18" width="8.28515625" bestFit="1" customWidth="1"/>
  </cols>
  <sheetData>
    <row r="1" spans="1:18" x14ac:dyDescent="0.2">
      <c r="A1" s="531" t="s">
        <v>454</v>
      </c>
      <c r="B1" s="531"/>
      <c r="C1" s="531"/>
      <c r="D1" s="531"/>
      <c r="E1" s="531"/>
      <c r="F1" s="531"/>
      <c r="G1" s="531"/>
      <c r="H1" s="531"/>
      <c r="I1" s="531"/>
      <c r="J1" s="531"/>
      <c r="K1" s="531"/>
      <c r="L1" s="531"/>
      <c r="M1" s="531"/>
      <c r="N1" s="531"/>
      <c r="O1" s="1"/>
      <c r="P1" s="1"/>
      <c r="Q1" s="1"/>
      <c r="R1" s="1"/>
    </row>
    <row r="2" spans="1:18" x14ac:dyDescent="0.2">
      <c r="A2" s="537" t="s">
        <v>442</v>
      </c>
      <c r="B2" s="537" t="s">
        <v>179</v>
      </c>
      <c r="C2" s="540" t="s">
        <v>443</v>
      </c>
      <c r="D2" s="540"/>
      <c r="E2" s="540" t="s">
        <v>444</v>
      </c>
      <c r="F2" s="540"/>
      <c r="G2" s="540" t="s">
        <v>445</v>
      </c>
      <c r="H2" s="540"/>
      <c r="I2" s="540"/>
      <c r="J2" s="540"/>
      <c r="K2" s="540" t="s">
        <v>446</v>
      </c>
      <c r="L2" s="540"/>
      <c r="M2" s="540"/>
      <c r="N2" s="540"/>
      <c r="O2" s="540" t="s">
        <v>97</v>
      </c>
      <c r="P2" s="540"/>
      <c r="Q2" s="537" t="s">
        <v>447</v>
      </c>
      <c r="R2" s="537"/>
    </row>
    <row r="3" spans="1:18" x14ac:dyDescent="0.2">
      <c r="A3" s="537"/>
      <c r="B3" s="537"/>
      <c r="C3" s="540"/>
      <c r="D3" s="540"/>
      <c r="E3" s="540"/>
      <c r="F3" s="540"/>
      <c r="G3" s="540" t="s">
        <v>448</v>
      </c>
      <c r="H3" s="540"/>
      <c r="I3" s="540" t="s">
        <v>449</v>
      </c>
      <c r="J3" s="540"/>
      <c r="K3" s="540" t="s">
        <v>448</v>
      </c>
      <c r="L3" s="540"/>
      <c r="M3" s="540" t="s">
        <v>449</v>
      </c>
      <c r="N3" s="540"/>
      <c r="O3" s="540"/>
      <c r="P3" s="540"/>
      <c r="Q3" s="537"/>
      <c r="R3" s="537"/>
    </row>
    <row r="4" spans="1:18" ht="51" x14ac:dyDescent="0.2">
      <c r="A4" s="537"/>
      <c r="B4" s="537"/>
      <c r="C4" s="12" t="s">
        <v>450</v>
      </c>
      <c r="D4" s="11" t="s">
        <v>451</v>
      </c>
      <c r="E4" s="12" t="s">
        <v>450</v>
      </c>
      <c r="F4" s="11" t="s">
        <v>451</v>
      </c>
      <c r="G4" s="12" t="s">
        <v>450</v>
      </c>
      <c r="H4" s="11" t="s">
        <v>451</v>
      </c>
      <c r="I4" s="12" t="s">
        <v>450</v>
      </c>
      <c r="J4" s="11" t="s">
        <v>451</v>
      </c>
      <c r="K4" s="12" t="s">
        <v>450</v>
      </c>
      <c r="L4" s="11" t="s">
        <v>451</v>
      </c>
      <c r="M4" s="12" t="s">
        <v>450</v>
      </c>
      <c r="N4" s="11" t="s">
        <v>451</v>
      </c>
      <c r="O4" s="12" t="s">
        <v>450</v>
      </c>
      <c r="P4" s="11" t="s">
        <v>451</v>
      </c>
      <c r="Q4" s="12" t="s">
        <v>450</v>
      </c>
      <c r="R4" s="11" t="s">
        <v>451</v>
      </c>
    </row>
    <row r="5" spans="1:18" x14ac:dyDescent="0.2">
      <c r="A5" s="3" t="s">
        <v>103</v>
      </c>
      <c r="B5" s="9">
        <v>247</v>
      </c>
      <c r="C5" s="36">
        <v>94472538</v>
      </c>
      <c r="D5" s="33">
        <v>6677312.0489999996</v>
      </c>
      <c r="E5" s="36">
        <v>256643910</v>
      </c>
      <c r="F5" s="36">
        <v>14874729.23</v>
      </c>
      <c r="G5" s="64">
        <v>2480471005</v>
      </c>
      <c r="H5" s="36">
        <v>169696653.69999999</v>
      </c>
      <c r="I5" s="64">
        <v>2095899292</v>
      </c>
      <c r="J5" s="36">
        <v>140995315.59999999</v>
      </c>
      <c r="K5" s="36">
        <v>125587962</v>
      </c>
      <c r="L5" s="33">
        <v>8003236.6960000005</v>
      </c>
      <c r="M5" s="36">
        <v>72247170</v>
      </c>
      <c r="N5" s="33">
        <v>4285644.5180000002</v>
      </c>
      <c r="O5" s="64">
        <v>5125321877</v>
      </c>
      <c r="P5" s="36">
        <v>344532891.80000001</v>
      </c>
      <c r="Q5" s="33">
        <v>3162958</v>
      </c>
      <c r="R5" s="33">
        <v>163121.89000000001</v>
      </c>
    </row>
    <row r="6" spans="1:18" x14ac:dyDescent="0.2">
      <c r="A6" s="3" t="s">
        <v>141</v>
      </c>
      <c r="B6" s="9">
        <v>18</v>
      </c>
      <c r="C6" s="36">
        <v>11339332</v>
      </c>
      <c r="D6" s="33">
        <v>594715.51879999996</v>
      </c>
      <c r="E6" s="36">
        <v>19476580</v>
      </c>
      <c r="F6" s="33">
        <v>954968.99560000002</v>
      </c>
      <c r="G6" s="36">
        <v>194547845</v>
      </c>
      <c r="H6" s="36">
        <v>10077297.859999999</v>
      </c>
      <c r="I6" s="36">
        <v>170934639</v>
      </c>
      <c r="J6" s="33">
        <v>8385702.6540000001</v>
      </c>
      <c r="K6" s="33">
        <v>8039630</v>
      </c>
      <c r="L6" s="33">
        <v>446624.89990000002</v>
      </c>
      <c r="M6" s="33">
        <v>4593986</v>
      </c>
      <c r="N6" s="33">
        <v>224068.50750000001</v>
      </c>
      <c r="O6" s="36">
        <v>408932012</v>
      </c>
      <c r="P6" s="36">
        <v>20683378.43</v>
      </c>
      <c r="Q6" s="33">
        <v>2874264</v>
      </c>
      <c r="R6" s="33">
        <v>170257.67</v>
      </c>
    </row>
    <row r="7" spans="1:18" x14ac:dyDescent="0.2">
      <c r="A7" s="3" t="s">
        <v>142</v>
      </c>
      <c r="B7" s="9">
        <v>18</v>
      </c>
      <c r="C7" s="36">
        <v>11339332</v>
      </c>
      <c r="D7" s="33">
        <v>594715.51879999996</v>
      </c>
      <c r="E7" s="36">
        <v>19476580</v>
      </c>
      <c r="F7" s="33">
        <v>954968.99560000002</v>
      </c>
      <c r="G7" s="36">
        <v>194547845</v>
      </c>
      <c r="H7" s="36">
        <v>10077297.859999999</v>
      </c>
      <c r="I7" s="36">
        <v>170934639</v>
      </c>
      <c r="J7" s="33">
        <v>8385702.6540000001</v>
      </c>
      <c r="K7" s="33">
        <v>8039630</v>
      </c>
      <c r="L7" s="33">
        <v>446624.89990000002</v>
      </c>
      <c r="M7" s="33">
        <v>4593986</v>
      </c>
      <c r="N7" s="33">
        <v>224068.50750000001</v>
      </c>
      <c r="O7" s="36">
        <v>408932012</v>
      </c>
      <c r="P7" s="36">
        <v>20683378.43</v>
      </c>
      <c r="Q7" s="33">
        <v>2874264</v>
      </c>
      <c r="R7" s="33">
        <v>170257.67</v>
      </c>
    </row>
    <row r="8" spans="1:18" x14ac:dyDescent="0.2">
      <c r="A8" s="535" t="s">
        <v>453</v>
      </c>
      <c r="B8" s="535"/>
      <c r="C8" s="535"/>
      <c r="D8" s="535"/>
      <c r="E8" s="535"/>
      <c r="F8" s="535"/>
      <c r="G8" s="535"/>
      <c r="H8" s="535"/>
      <c r="I8" s="535"/>
      <c r="J8" s="535"/>
      <c r="K8" s="535"/>
      <c r="L8" s="535"/>
      <c r="M8" s="535"/>
      <c r="N8" s="535"/>
      <c r="O8" s="535"/>
      <c r="P8" s="535"/>
      <c r="Q8" s="535"/>
      <c r="R8" s="535"/>
    </row>
    <row r="9" spans="1:18" x14ac:dyDescent="0.2">
      <c r="A9" s="535" t="s">
        <v>63</v>
      </c>
      <c r="B9" s="535"/>
      <c r="C9" s="535"/>
      <c r="D9" s="535"/>
      <c r="E9" s="535"/>
      <c r="F9" s="535"/>
      <c r="G9" s="535"/>
      <c r="H9" s="535"/>
      <c r="I9" s="535"/>
      <c r="J9" s="535"/>
      <c r="K9" s="535"/>
      <c r="L9" s="535"/>
      <c r="M9" s="535"/>
      <c r="N9" s="535"/>
      <c r="O9" s="535"/>
      <c r="P9" s="535"/>
      <c r="Q9" s="535"/>
      <c r="R9" s="535"/>
    </row>
    <row r="10" spans="1:18" x14ac:dyDescent="0.2">
      <c r="A10" s="535" t="s">
        <v>237</v>
      </c>
      <c r="B10" s="535"/>
      <c r="C10" s="535"/>
      <c r="D10" s="535"/>
      <c r="E10" s="535"/>
      <c r="F10" s="535"/>
      <c r="G10" s="535"/>
      <c r="H10" s="535"/>
      <c r="I10" s="535"/>
      <c r="J10" s="535"/>
      <c r="K10" s="535"/>
      <c r="L10" s="535"/>
      <c r="M10" s="535"/>
      <c r="N10" s="535"/>
      <c r="O10" s="535"/>
      <c r="P10" s="535"/>
      <c r="Q10" s="535"/>
      <c r="R10" s="535"/>
    </row>
  </sheetData>
  <customSheetViews>
    <customSheetView guid="{24305A52-1154-42C7-AEBA-C6CC71961191}">
      <selection sqref="A1:N1"/>
      <pageMargins left="0.7" right="0.7" top="0.75" bottom="0.75" header="0.3" footer="0.3"/>
      <pageSetup paperSize="9" orientation="portrait" r:id="rId1"/>
    </customSheetView>
    <customSheetView guid="{7B7F28D7-4946-4DF5-B4B6-7D23EA101C99}">
      <selection sqref="A1:N1"/>
      <pageMargins left="0.7" right="0.7" top="0.75" bottom="0.75" header="0.3" footer="0.3"/>
      <pageSetup paperSize="9" orientation="portrait" r:id="rId2"/>
    </customSheetView>
    <customSheetView guid="{B1B47C0E-7F66-4A80-8423-32424C055E30}" showPageBreaks="1">
      <selection sqref="A1:N1"/>
      <pageMargins left="0.7" right="0.7" top="0.75" bottom="0.75" header="0.3" footer="0.3"/>
      <pageSetup paperSize="9" orientation="portrait" r:id="rId3"/>
    </customSheetView>
  </customSheetViews>
  <mergeCells count="16">
    <mergeCell ref="A1:N1"/>
    <mergeCell ref="A2:A4"/>
    <mergeCell ref="B2:B4"/>
    <mergeCell ref="C2:D3"/>
    <mergeCell ref="E2:F3"/>
    <mergeCell ref="G2:J2"/>
    <mergeCell ref="K2:N2"/>
    <mergeCell ref="A8:R8"/>
    <mergeCell ref="A10:R10"/>
    <mergeCell ref="A9:R9"/>
    <mergeCell ref="O2:P3"/>
    <mergeCell ref="Q2:R3"/>
    <mergeCell ref="G3:H3"/>
    <mergeCell ref="I3:J3"/>
    <mergeCell ref="K3:L3"/>
    <mergeCell ref="M3:N3"/>
  </mergeCells>
  <pageMargins left="0.7" right="0.7" top="0.75" bottom="0.75" header="0.3" footer="0.3"/>
  <pageSetup paperSize="9" orientation="portrait"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M1"/>
    </sheetView>
  </sheetViews>
  <sheetFormatPr defaultRowHeight="12.75" x14ac:dyDescent="0.2"/>
  <sheetData>
    <row r="1" spans="1:13" x14ac:dyDescent="0.2">
      <c r="A1" s="597" t="s">
        <v>455</v>
      </c>
      <c r="B1" s="597"/>
      <c r="C1" s="597"/>
      <c r="D1" s="597"/>
      <c r="E1" s="597"/>
      <c r="F1" s="597"/>
      <c r="G1" s="597"/>
      <c r="H1" s="597"/>
      <c r="I1" s="597"/>
      <c r="J1" s="597"/>
      <c r="K1" s="597"/>
      <c r="L1" s="597"/>
      <c r="M1" s="597"/>
    </row>
    <row r="2" spans="1:13" x14ac:dyDescent="0.2">
      <c r="A2" s="537" t="s">
        <v>442</v>
      </c>
      <c r="B2" s="540" t="s">
        <v>151</v>
      </c>
      <c r="C2" s="540"/>
      <c r="D2" s="540"/>
      <c r="E2" s="540"/>
      <c r="F2" s="540"/>
      <c r="G2" s="540"/>
      <c r="H2" s="540" t="s">
        <v>152</v>
      </c>
      <c r="I2" s="540"/>
      <c r="J2" s="540"/>
      <c r="K2" s="540"/>
      <c r="L2" s="540"/>
      <c r="M2" s="540"/>
    </row>
    <row r="3" spans="1:13" x14ac:dyDescent="0.2">
      <c r="A3" s="537"/>
      <c r="B3" s="543" t="s">
        <v>456</v>
      </c>
      <c r="C3" s="543"/>
      <c r="D3" s="543" t="s">
        <v>457</v>
      </c>
      <c r="E3" s="543"/>
      <c r="F3" s="540" t="s">
        <v>97</v>
      </c>
      <c r="G3" s="543" t="s">
        <v>458</v>
      </c>
      <c r="H3" s="543" t="s">
        <v>456</v>
      </c>
      <c r="I3" s="543"/>
      <c r="J3" s="543" t="s">
        <v>457</v>
      </c>
      <c r="K3" s="543"/>
      <c r="L3" s="540" t="s">
        <v>97</v>
      </c>
      <c r="M3" s="543" t="s">
        <v>458</v>
      </c>
    </row>
    <row r="4" spans="1:13" ht="51" x14ac:dyDescent="0.2">
      <c r="A4" s="537"/>
      <c r="B4" s="12" t="s">
        <v>459</v>
      </c>
      <c r="C4" s="12" t="s">
        <v>460</v>
      </c>
      <c r="D4" s="12" t="s">
        <v>461</v>
      </c>
      <c r="E4" s="12" t="s">
        <v>462</v>
      </c>
      <c r="F4" s="540"/>
      <c r="G4" s="543"/>
      <c r="H4" s="12" t="s">
        <v>459</v>
      </c>
      <c r="I4" s="12" t="s">
        <v>460</v>
      </c>
      <c r="J4" s="12" t="s">
        <v>461</v>
      </c>
      <c r="K4" s="12" t="s">
        <v>462</v>
      </c>
      <c r="L4" s="540"/>
      <c r="M4" s="543"/>
    </row>
    <row r="5" spans="1:13" x14ac:dyDescent="0.2">
      <c r="A5" s="3" t="s">
        <v>103</v>
      </c>
      <c r="B5" s="21">
        <v>1778.49</v>
      </c>
      <c r="C5" s="21">
        <v>95.27</v>
      </c>
      <c r="D5" s="21">
        <v>1165.5999999999999</v>
      </c>
      <c r="E5" s="21">
        <v>10.91</v>
      </c>
      <c r="F5" s="21">
        <v>3180.55</v>
      </c>
      <c r="G5" s="21">
        <v>21.81</v>
      </c>
      <c r="H5" s="21">
        <v>13384.326666667001</v>
      </c>
      <c r="I5" s="21">
        <v>188.74</v>
      </c>
      <c r="J5" s="21">
        <v>2131.8208333329999</v>
      </c>
      <c r="K5" s="21">
        <v>532.07166666700004</v>
      </c>
      <c r="L5" s="21">
        <v>16237.0425</v>
      </c>
      <c r="M5" s="21">
        <v>2211.84</v>
      </c>
    </row>
    <row r="6" spans="1:13" x14ac:dyDescent="0.2">
      <c r="A6" s="3" t="s">
        <v>141</v>
      </c>
      <c r="B6" s="21">
        <v>135.52000000000001</v>
      </c>
      <c r="C6" s="21">
        <v>5.79</v>
      </c>
      <c r="D6" s="21">
        <v>173.72</v>
      </c>
      <c r="E6" s="21">
        <v>1.8</v>
      </c>
      <c r="F6" s="21">
        <v>316.83</v>
      </c>
      <c r="G6" s="21">
        <v>21.93</v>
      </c>
      <c r="H6" s="21">
        <v>15832.02</v>
      </c>
      <c r="I6" s="21">
        <v>370.66</v>
      </c>
      <c r="J6" s="21">
        <v>1809.08</v>
      </c>
      <c r="K6" s="21">
        <v>431.1</v>
      </c>
      <c r="L6" s="21">
        <v>18442.86</v>
      </c>
      <c r="M6" s="21">
        <v>2231.7399999999998</v>
      </c>
    </row>
    <row r="7" spans="1:13" x14ac:dyDescent="0.2">
      <c r="A7" s="3" t="s">
        <v>142</v>
      </c>
      <c r="B7" s="21">
        <v>135.52000000000001</v>
      </c>
      <c r="C7" s="21">
        <v>5.79</v>
      </c>
      <c r="D7" s="21">
        <v>173.72</v>
      </c>
      <c r="E7" s="21">
        <v>1.8</v>
      </c>
      <c r="F7" s="21">
        <v>316.83</v>
      </c>
      <c r="G7" s="21">
        <v>21.93</v>
      </c>
      <c r="H7" s="21">
        <v>15832.02</v>
      </c>
      <c r="I7" s="21">
        <v>370.66</v>
      </c>
      <c r="J7" s="21">
        <v>1809.08</v>
      </c>
      <c r="K7" s="21">
        <v>431.1</v>
      </c>
      <c r="L7" s="21">
        <v>18442.86</v>
      </c>
      <c r="M7" s="21">
        <v>2231.7399999999998</v>
      </c>
    </row>
    <row r="8" spans="1:13" x14ac:dyDescent="0.2">
      <c r="A8" s="535" t="s">
        <v>63</v>
      </c>
      <c r="B8" s="535"/>
      <c r="C8" s="535"/>
      <c r="D8" s="535"/>
      <c r="E8" s="1"/>
      <c r="F8" s="1"/>
      <c r="G8" s="1"/>
      <c r="H8" s="1"/>
      <c r="I8" s="1"/>
      <c r="J8" s="1"/>
      <c r="K8" s="1"/>
      <c r="L8" s="1"/>
      <c r="M8" s="1"/>
    </row>
    <row r="9" spans="1:13" x14ac:dyDescent="0.2">
      <c r="A9" s="535" t="s">
        <v>150</v>
      </c>
      <c r="B9" s="535"/>
      <c r="C9" s="535"/>
      <c r="D9" s="535"/>
      <c r="E9" s="1"/>
      <c r="F9" s="1"/>
      <c r="G9" s="1"/>
      <c r="H9" s="1"/>
      <c r="I9" s="1"/>
      <c r="J9" s="1"/>
      <c r="K9" s="1"/>
      <c r="L9" s="1"/>
      <c r="M9" s="1"/>
    </row>
  </sheetData>
  <customSheetViews>
    <customSheetView guid="{24305A52-1154-42C7-AEBA-C6CC71961191}">
      <selection sqref="A1:M1"/>
      <pageMargins left="0.7" right="0.7" top="0.75" bottom="0.75" header="0.3" footer="0.3"/>
      <pageSetup paperSize="9" orientation="portrait" r:id="rId1"/>
    </customSheetView>
    <customSheetView guid="{7B7F28D7-4946-4DF5-B4B6-7D23EA101C99}">
      <selection sqref="A1:M1"/>
      <pageMargins left="0.7" right="0.7" top="0.75" bottom="0.75" header="0.3" footer="0.3"/>
      <pageSetup paperSize="9" orientation="portrait" r:id="rId2"/>
    </customSheetView>
    <customSheetView guid="{B1B47C0E-7F66-4A80-8423-32424C055E30}" showPageBreaks="1">
      <selection sqref="A1:M1"/>
      <pageMargins left="0.7" right="0.7" top="0.75" bottom="0.75" header="0.3" footer="0.3"/>
      <pageSetup paperSize="9" orientation="portrait" r:id="rId3"/>
    </customSheetView>
  </customSheetViews>
  <mergeCells count="14">
    <mergeCell ref="A9:D9"/>
    <mergeCell ref="A8:D8"/>
    <mergeCell ref="A1:M1"/>
    <mergeCell ref="A2:A4"/>
    <mergeCell ref="B2:G2"/>
    <mergeCell ref="H2:M2"/>
    <mergeCell ref="B3:C3"/>
    <mergeCell ref="D3:E3"/>
    <mergeCell ref="F3:F4"/>
    <mergeCell ref="G3:G4"/>
    <mergeCell ref="H3:I3"/>
    <mergeCell ref="J3:K3"/>
    <mergeCell ref="L3:L4"/>
    <mergeCell ref="M3:M4"/>
  </mergeCells>
  <pageMargins left="0.7" right="0.7" top="0.75" bottom="0.75" header="0.3" footer="0.3"/>
  <pageSetup paperSize="9" orientation="portrait"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D40" sqref="D40"/>
    </sheetView>
  </sheetViews>
  <sheetFormatPr defaultRowHeight="12.75" x14ac:dyDescent="0.2"/>
  <sheetData>
    <row r="1" spans="1:11" x14ac:dyDescent="0.2">
      <c r="A1" s="584" t="s">
        <v>15</v>
      </c>
      <c r="B1" s="584"/>
      <c r="C1" s="584"/>
      <c r="D1" s="584"/>
      <c r="E1" s="584"/>
      <c r="F1" s="584"/>
      <c r="G1" s="584"/>
      <c r="H1" s="584"/>
      <c r="I1" s="584"/>
      <c r="J1" s="584"/>
      <c r="K1" s="584"/>
    </row>
    <row r="2" spans="1:11" x14ac:dyDescent="0.2">
      <c r="A2" s="540" t="s">
        <v>145</v>
      </c>
      <c r="B2" s="540" t="s">
        <v>231</v>
      </c>
      <c r="C2" s="540"/>
      <c r="D2" s="540"/>
      <c r="E2" s="540"/>
      <c r="F2" s="540"/>
      <c r="G2" s="540" t="s">
        <v>463</v>
      </c>
      <c r="H2" s="540"/>
      <c r="I2" s="540"/>
      <c r="J2" s="540"/>
      <c r="K2" s="540"/>
    </row>
    <row r="3" spans="1:11" x14ac:dyDescent="0.2">
      <c r="A3" s="540"/>
      <c r="B3" s="4" t="s">
        <v>464</v>
      </c>
      <c r="C3" s="4" t="s">
        <v>465</v>
      </c>
      <c r="D3" s="4" t="s">
        <v>53</v>
      </c>
      <c r="E3" s="4" t="s">
        <v>234</v>
      </c>
      <c r="F3" s="4" t="s">
        <v>229</v>
      </c>
      <c r="G3" s="4" t="s">
        <v>464</v>
      </c>
      <c r="H3" s="4" t="s">
        <v>465</v>
      </c>
      <c r="I3" s="4" t="s">
        <v>53</v>
      </c>
      <c r="J3" s="4" t="s">
        <v>234</v>
      </c>
      <c r="K3" s="4" t="s">
        <v>229</v>
      </c>
    </row>
    <row r="4" spans="1:11" x14ac:dyDescent="0.2">
      <c r="A4" s="3" t="s">
        <v>103</v>
      </c>
      <c r="B4" s="65">
        <v>59.88</v>
      </c>
      <c r="C4" s="65">
        <v>0.02</v>
      </c>
      <c r="D4" s="65">
        <v>0</v>
      </c>
      <c r="E4" s="65">
        <v>0</v>
      </c>
      <c r="F4" s="65">
        <v>40.1</v>
      </c>
      <c r="G4" s="65">
        <v>52.91</v>
      </c>
      <c r="H4" s="65">
        <v>0</v>
      </c>
      <c r="I4" s="65">
        <v>0</v>
      </c>
      <c r="J4" s="65">
        <v>0</v>
      </c>
      <c r="K4" s="65">
        <v>47.09</v>
      </c>
    </row>
    <row r="5" spans="1:11" x14ac:dyDescent="0.2">
      <c r="A5" s="3" t="s">
        <v>141</v>
      </c>
      <c r="B5" s="65">
        <v>99.98</v>
      </c>
      <c r="C5" s="65">
        <v>0</v>
      </c>
      <c r="D5" s="65">
        <v>0</v>
      </c>
      <c r="E5" s="65">
        <v>0</v>
      </c>
      <c r="F5" s="65">
        <v>0.02</v>
      </c>
      <c r="G5" s="65">
        <v>49.89</v>
      </c>
      <c r="H5" s="65">
        <v>0</v>
      </c>
      <c r="I5" s="65">
        <v>0</v>
      </c>
      <c r="J5" s="65">
        <v>0</v>
      </c>
      <c r="K5" s="65">
        <v>50.11</v>
      </c>
    </row>
    <row r="6" spans="1:11" x14ac:dyDescent="0.2">
      <c r="A6" s="3" t="s">
        <v>142</v>
      </c>
      <c r="B6" s="65">
        <v>99.98</v>
      </c>
      <c r="C6" s="65">
        <v>0</v>
      </c>
      <c r="D6" s="65">
        <v>0</v>
      </c>
      <c r="E6" s="65">
        <v>0</v>
      </c>
      <c r="F6" s="65">
        <v>0.02</v>
      </c>
      <c r="G6" s="65">
        <v>49.89</v>
      </c>
      <c r="H6" s="65">
        <v>0</v>
      </c>
      <c r="I6" s="65">
        <v>0</v>
      </c>
      <c r="J6" s="65">
        <v>0</v>
      </c>
      <c r="K6" s="65">
        <v>50.11</v>
      </c>
    </row>
    <row r="7" spans="1:11" x14ac:dyDescent="0.2">
      <c r="A7" s="535" t="s">
        <v>63</v>
      </c>
      <c r="B7" s="535"/>
      <c r="C7" s="535"/>
      <c r="D7" s="535"/>
      <c r="E7" s="535"/>
      <c r="F7" s="535"/>
      <c r="G7" s="535"/>
      <c r="H7" s="535"/>
      <c r="I7" s="535"/>
      <c r="J7" s="535"/>
      <c r="K7" s="535"/>
    </row>
    <row r="8" spans="1:11" x14ac:dyDescent="0.2">
      <c r="A8" s="535" t="s">
        <v>235</v>
      </c>
      <c r="B8" s="535"/>
      <c r="C8" s="535"/>
      <c r="D8" s="535"/>
      <c r="E8" s="535"/>
      <c r="F8" s="535"/>
      <c r="G8" s="535"/>
      <c r="H8" s="535"/>
      <c r="I8" s="535"/>
      <c r="J8" s="535"/>
      <c r="K8" s="535"/>
    </row>
  </sheetData>
  <customSheetViews>
    <customSheetView guid="{24305A52-1154-42C7-AEBA-C6CC71961191}">
      <selection activeCell="D40" sqref="D40"/>
      <pageMargins left="0.7" right="0.7" top="0.75" bottom="0.75" header="0.3" footer="0.3"/>
      <pageSetup paperSize="9" orientation="portrait" r:id="rId1"/>
    </customSheetView>
    <customSheetView guid="{7B7F28D7-4946-4DF5-B4B6-7D23EA101C99}">
      <selection activeCell="D40" sqref="D40"/>
      <pageMargins left="0.7" right="0.7" top="0.75" bottom="0.75" header="0.3" footer="0.3"/>
      <pageSetup paperSize="9" orientation="portrait" r:id="rId2"/>
    </customSheetView>
    <customSheetView guid="{B1B47C0E-7F66-4A80-8423-32424C055E30}" showPageBreaks="1">
      <selection activeCell="D40" sqref="D40"/>
      <pageMargins left="0.7" right="0.7" top="0.75" bottom="0.75" header="0.3" footer="0.3"/>
      <pageSetup paperSize="9" orientation="portrait" r:id="rId3"/>
    </customSheetView>
  </customSheetViews>
  <mergeCells count="6">
    <mergeCell ref="A1:K1"/>
    <mergeCell ref="A2:A3"/>
    <mergeCell ref="B2:F2"/>
    <mergeCell ref="G2:K2"/>
    <mergeCell ref="A8:K8"/>
    <mergeCell ref="A7:K7"/>
  </mergeCells>
  <pageMargins left="0.7" right="0.7" top="0.75" bottom="0.75" header="0.3" footer="0.3"/>
  <pageSetup paperSize="9" orientation="portrait"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sqref="A1:K1"/>
    </sheetView>
  </sheetViews>
  <sheetFormatPr defaultRowHeight="12.75" x14ac:dyDescent="0.2"/>
  <sheetData>
    <row r="1" spans="1:11" ht="15" x14ac:dyDescent="0.2">
      <c r="A1" s="598" t="s">
        <v>16</v>
      </c>
      <c r="B1" s="598"/>
      <c r="C1" s="598"/>
      <c r="D1" s="598"/>
      <c r="E1" s="598"/>
      <c r="F1" s="598"/>
      <c r="G1" s="598"/>
      <c r="H1" s="598"/>
      <c r="I1" s="598"/>
      <c r="J1" s="598"/>
      <c r="K1" s="598"/>
    </row>
    <row r="2" spans="1:11" x14ac:dyDescent="0.2">
      <c r="A2" s="540" t="s">
        <v>145</v>
      </c>
      <c r="B2" s="542" t="s">
        <v>231</v>
      </c>
      <c r="C2" s="542"/>
      <c r="D2" s="542"/>
      <c r="E2" s="542"/>
      <c r="F2" s="542"/>
      <c r="G2" s="542" t="s">
        <v>463</v>
      </c>
      <c r="H2" s="542"/>
      <c r="I2" s="542"/>
      <c r="J2" s="542"/>
      <c r="K2" s="542"/>
    </row>
    <row r="3" spans="1:11" x14ac:dyDescent="0.2">
      <c r="A3" s="540"/>
      <c r="B3" s="20" t="s">
        <v>464</v>
      </c>
      <c r="C3" s="20" t="s">
        <v>233</v>
      </c>
      <c r="D3" s="20" t="s">
        <v>53</v>
      </c>
      <c r="E3" s="20" t="s">
        <v>234</v>
      </c>
      <c r="F3" s="20" t="s">
        <v>229</v>
      </c>
      <c r="G3" s="20" t="s">
        <v>464</v>
      </c>
      <c r="H3" s="20" t="s">
        <v>233</v>
      </c>
      <c r="I3" s="20" t="s">
        <v>53</v>
      </c>
      <c r="J3" s="20" t="s">
        <v>234</v>
      </c>
      <c r="K3" s="20" t="s">
        <v>229</v>
      </c>
    </row>
    <row r="4" spans="1:11" x14ac:dyDescent="0.2">
      <c r="A4" s="3" t="s">
        <v>103</v>
      </c>
      <c r="B4" s="41">
        <v>33.130000000000003</v>
      </c>
      <c r="C4" s="41">
        <v>19.329999999999998</v>
      </c>
      <c r="D4" s="41">
        <v>0.3</v>
      </c>
      <c r="E4" s="41">
        <v>0</v>
      </c>
      <c r="F4" s="41">
        <v>47.25</v>
      </c>
      <c r="G4" s="41">
        <v>13.25</v>
      </c>
      <c r="H4" s="41">
        <v>27.08</v>
      </c>
      <c r="I4" s="41">
        <v>14.5</v>
      </c>
      <c r="J4" s="41">
        <v>0</v>
      </c>
      <c r="K4" s="41">
        <v>45.17</v>
      </c>
    </row>
    <row r="5" spans="1:11" x14ac:dyDescent="0.2">
      <c r="A5" s="3" t="s">
        <v>141</v>
      </c>
      <c r="B5" s="41">
        <v>32.369999999999997</v>
      </c>
      <c r="C5" s="41">
        <v>17.2</v>
      </c>
      <c r="D5" s="41">
        <v>0.28999999999999998</v>
      </c>
      <c r="E5" s="41">
        <v>0</v>
      </c>
      <c r="F5" s="41">
        <v>50.14</v>
      </c>
      <c r="G5" s="41">
        <v>11.99</v>
      </c>
      <c r="H5" s="41">
        <v>33.979999999999997</v>
      </c>
      <c r="I5" s="41">
        <v>15.95</v>
      </c>
      <c r="J5" s="41">
        <v>0</v>
      </c>
      <c r="K5" s="41">
        <v>38.08</v>
      </c>
    </row>
    <row r="6" spans="1:11" x14ac:dyDescent="0.2">
      <c r="A6" s="3" t="s">
        <v>142</v>
      </c>
      <c r="B6" s="41">
        <v>32.369999999999997</v>
      </c>
      <c r="C6" s="41">
        <v>17.2</v>
      </c>
      <c r="D6" s="41">
        <v>0.28999999999999998</v>
      </c>
      <c r="E6" s="41">
        <v>0</v>
      </c>
      <c r="F6" s="41">
        <v>50.14</v>
      </c>
      <c r="G6" s="41">
        <v>11.99</v>
      </c>
      <c r="H6" s="41">
        <v>33.979999999999997</v>
      </c>
      <c r="I6" s="41">
        <v>15.95</v>
      </c>
      <c r="J6" s="41">
        <v>0</v>
      </c>
      <c r="K6" s="41">
        <v>38.08</v>
      </c>
    </row>
    <row r="7" spans="1:11" x14ac:dyDescent="0.2">
      <c r="A7" s="583" t="s">
        <v>63</v>
      </c>
      <c r="B7" s="583"/>
      <c r="C7" s="583"/>
      <c r="D7" s="583"/>
      <c r="E7" s="583"/>
      <c r="F7" s="583"/>
      <c r="G7" s="583"/>
      <c r="H7" s="583"/>
      <c r="I7" s="583"/>
      <c r="J7" s="583"/>
      <c r="K7" s="583"/>
    </row>
    <row r="8" spans="1:11" x14ac:dyDescent="0.2">
      <c r="A8" s="583" t="s">
        <v>237</v>
      </c>
      <c r="B8" s="583"/>
      <c r="C8" s="583"/>
      <c r="D8" s="583"/>
      <c r="E8" s="583"/>
      <c r="F8" s="583"/>
      <c r="G8" s="583"/>
      <c r="H8" s="583"/>
      <c r="I8" s="583"/>
      <c r="J8" s="583"/>
      <c r="K8" s="583"/>
    </row>
  </sheetData>
  <customSheetViews>
    <customSheetView guid="{24305A52-1154-42C7-AEBA-C6CC71961191}">
      <selection sqref="A1:K1"/>
      <pageMargins left="0.7" right="0.7" top="0.75" bottom="0.75" header="0.3" footer="0.3"/>
      <pageSetup paperSize="9" orientation="portrait" r:id="rId1"/>
    </customSheetView>
    <customSheetView guid="{7B7F28D7-4946-4DF5-B4B6-7D23EA101C99}">
      <selection sqref="A1:K1"/>
      <pageMargins left="0.7" right="0.7" top="0.75" bottom="0.75" header="0.3" footer="0.3"/>
      <pageSetup paperSize="9" orientation="portrait" r:id="rId2"/>
    </customSheetView>
    <customSheetView guid="{B1B47C0E-7F66-4A80-8423-32424C055E30}" showPageBreaks="1">
      <selection sqref="A1:K1"/>
      <pageMargins left="0.7" right="0.7" top="0.75" bottom="0.75" header="0.3" footer="0.3"/>
      <pageSetup paperSize="9" orientation="portrait" r:id="rId3"/>
    </customSheetView>
  </customSheetViews>
  <mergeCells count="6">
    <mergeCell ref="A1:K1"/>
    <mergeCell ref="A2:A3"/>
    <mergeCell ref="B2:F2"/>
    <mergeCell ref="G2:K2"/>
    <mergeCell ref="A8:K8"/>
    <mergeCell ref="A7:K7"/>
  </mergeCell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N8" sqref="N8"/>
    </sheetView>
  </sheetViews>
  <sheetFormatPr defaultRowHeight="12.75" x14ac:dyDescent="0.2"/>
  <cols>
    <col min="1" max="1" width="8.140625" customWidth="1"/>
    <col min="2" max="2" width="14.7109375" customWidth="1"/>
    <col min="3" max="3" width="20.7109375" customWidth="1"/>
    <col min="4" max="4" width="11.140625" customWidth="1"/>
    <col min="5" max="5" width="11.7109375" customWidth="1"/>
    <col min="6" max="6" width="12.42578125" customWidth="1"/>
    <col min="7" max="7" width="12.5703125" customWidth="1"/>
    <col min="8" max="8" width="9.28515625" customWidth="1"/>
    <col min="9" max="9" width="8.7109375" customWidth="1"/>
    <col min="10" max="10" width="7.28515625" customWidth="1"/>
    <col min="11" max="11" width="4.7109375" customWidth="1"/>
  </cols>
  <sheetData>
    <row r="1" spans="1:10" s="1" customFormat="1" ht="15.75" customHeight="1" x14ac:dyDescent="0.2">
      <c r="A1" s="536" t="s">
        <v>1084</v>
      </c>
      <c r="B1" s="536"/>
      <c r="C1" s="536"/>
      <c r="D1" s="536"/>
      <c r="E1" s="536"/>
      <c r="F1" s="536"/>
      <c r="G1" s="536"/>
      <c r="H1" s="536"/>
      <c r="I1" s="536"/>
      <c r="J1" s="536"/>
    </row>
    <row r="2" spans="1:10" s="1" customFormat="1" ht="15" customHeight="1" x14ac:dyDescent="0.2">
      <c r="A2" s="537" t="s">
        <v>76</v>
      </c>
      <c r="B2" s="537" t="s">
        <v>77</v>
      </c>
      <c r="C2" s="537" t="s">
        <v>78</v>
      </c>
      <c r="D2" s="537" t="s">
        <v>79</v>
      </c>
      <c r="E2" s="537" t="s">
        <v>80</v>
      </c>
      <c r="F2" s="537" t="s">
        <v>81</v>
      </c>
      <c r="G2" s="537"/>
      <c r="H2" s="538" t="s">
        <v>82</v>
      </c>
      <c r="I2" s="539" t="s">
        <v>83</v>
      </c>
    </row>
    <row r="3" spans="1:10" s="1" customFormat="1" ht="37.5" customHeight="1" x14ac:dyDescent="0.2">
      <c r="A3" s="537"/>
      <c r="B3" s="537"/>
      <c r="C3" s="537"/>
      <c r="D3" s="537"/>
      <c r="E3" s="537"/>
      <c r="F3" s="12" t="s">
        <v>84</v>
      </c>
      <c r="G3" s="12" t="s">
        <v>85</v>
      </c>
      <c r="H3" s="538"/>
      <c r="I3" s="539"/>
    </row>
    <row r="4" spans="1:10" s="1" customFormat="1" ht="39" customHeight="1" x14ac:dyDescent="0.2">
      <c r="A4" s="13">
        <v>1</v>
      </c>
      <c r="B4" s="14" t="s">
        <v>86</v>
      </c>
      <c r="C4" s="14" t="s">
        <v>87</v>
      </c>
      <c r="D4" s="15">
        <v>43910</v>
      </c>
      <c r="E4" s="15">
        <v>43928</v>
      </c>
      <c r="F4" s="16">
        <v>1937728</v>
      </c>
      <c r="G4" s="17">
        <v>26</v>
      </c>
      <c r="H4" s="17">
        <v>3</v>
      </c>
      <c r="I4" s="18">
        <v>0.57999999999999996</v>
      </c>
    </row>
    <row r="5" spans="1:10" s="1" customFormat="1" ht="51" customHeight="1" x14ac:dyDescent="0.2">
      <c r="A5" s="13">
        <v>2</v>
      </c>
      <c r="B5" s="14" t="s">
        <v>88</v>
      </c>
      <c r="C5" s="14" t="s">
        <v>89</v>
      </c>
      <c r="D5" s="15">
        <v>43913</v>
      </c>
      <c r="E5" s="15">
        <v>43929</v>
      </c>
      <c r="F5" s="16">
        <v>1050000</v>
      </c>
      <c r="G5" s="17">
        <v>35</v>
      </c>
      <c r="H5" s="17">
        <v>7.5</v>
      </c>
      <c r="I5" s="18">
        <v>0.78</v>
      </c>
    </row>
    <row r="6" spans="1:10" s="1" customFormat="1" ht="51" customHeight="1" x14ac:dyDescent="0.2">
      <c r="A6" s="13">
        <v>3</v>
      </c>
      <c r="B6" s="14" t="s">
        <v>90</v>
      </c>
      <c r="C6" s="14" t="s">
        <v>91</v>
      </c>
      <c r="D6" s="15">
        <v>43920</v>
      </c>
      <c r="E6" s="15">
        <v>43937</v>
      </c>
      <c r="F6" s="16">
        <v>790000</v>
      </c>
      <c r="G6" s="17">
        <v>26.1</v>
      </c>
      <c r="H6" s="17">
        <v>9</v>
      </c>
      <c r="I6" s="18">
        <v>0.71</v>
      </c>
    </row>
    <row r="7" spans="1:10" s="1" customFormat="1" ht="39" customHeight="1" x14ac:dyDescent="0.2">
      <c r="A7" s="13">
        <v>4</v>
      </c>
      <c r="B7" s="14" t="s">
        <v>92</v>
      </c>
      <c r="C7" s="14" t="s">
        <v>93</v>
      </c>
      <c r="D7" s="15">
        <v>43921</v>
      </c>
      <c r="E7" s="15">
        <v>43938</v>
      </c>
      <c r="F7" s="16">
        <v>1690000</v>
      </c>
      <c r="G7" s="17">
        <v>26.03</v>
      </c>
      <c r="H7" s="17">
        <v>14</v>
      </c>
      <c r="I7" s="18">
        <v>2.36</v>
      </c>
    </row>
    <row r="8" spans="1:10" s="1" customFormat="1" ht="19.5" customHeight="1" x14ac:dyDescent="0.2">
      <c r="A8" s="535" t="s">
        <v>75</v>
      </c>
      <c r="B8" s="535"/>
    </row>
    <row r="9" spans="1:10" s="1" customFormat="1" ht="27.6" customHeight="1" x14ac:dyDescent="0.2"/>
  </sheetData>
  <customSheetViews>
    <customSheetView guid="{24305A52-1154-42C7-AEBA-C6CC71961191}">
      <selection activeCell="N8" sqref="N8"/>
      <pageMargins left="0.7" right="0.7" top="0.75" bottom="0.75" header="0.3" footer="0.3"/>
      <pageSetup paperSize="9" orientation="portrait" r:id="rId1"/>
    </customSheetView>
    <customSheetView guid="{7B7F28D7-4946-4DF5-B4B6-7D23EA101C99}">
      <selection activeCell="A2" sqref="A2:A3"/>
      <pageMargins left="0.7" right="0.7" top="0.75" bottom="0.75" header="0.3" footer="0.3"/>
      <pageSetup paperSize="9" orientation="portrait" r:id="rId2"/>
    </customSheetView>
    <customSheetView guid="{B1B47C0E-7F66-4A80-8423-32424C055E30}" showPageBreaks="1">
      <selection activeCell="N8" sqref="N8"/>
      <pageMargins left="0.7" right="0.7" top="0.75" bottom="0.75" header="0.3" footer="0.3"/>
      <pageSetup paperSize="9" orientation="portrait" r:id="rId3"/>
    </customSheetView>
  </customSheetViews>
  <mergeCells count="10">
    <mergeCell ref="A8:B8"/>
    <mergeCell ref="A1:J1"/>
    <mergeCell ref="A2:A3"/>
    <mergeCell ref="B2:B3"/>
    <mergeCell ref="C2:C3"/>
    <mergeCell ref="D2:D3"/>
    <mergeCell ref="E2:E3"/>
    <mergeCell ref="F2:G2"/>
    <mergeCell ref="H2:H3"/>
    <mergeCell ref="I2:I3"/>
  </mergeCells>
  <pageMargins left="0.7" right="0.7" top="0.75" bottom="0.75" header="0.3" footer="0.3"/>
  <pageSetup paperSize="9" orientation="portrait"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sqref="A1:H1"/>
    </sheetView>
  </sheetViews>
  <sheetFormatPr defaultRowHeight="12.75" x14ac:dyDescent="0.2"/>
  <sheetData>
    <row r="1" spans="1:11" x14ac:dyDescent="0.2">
      <c r="A1" s="584" t="s">
        <v>17</v>
      </c>
      <c r="B1" s="584"/>
      <c r="C1" s="584"/>
      <c r="D1" s="584"/>
      <c r="E1" s="584"/>
      <c r="F1" s="584"/>
      <c r="G1" s="584"/>
      <c r="H1" s="584"/>
      <c r="I1" s="1"/>
      <c r="J1" s="1"/>
      <c r="K1" s="1"/>
    </row>
    <row r="2" spans="1:11" x14ac:dyDescent="0.2">
      <c r="A2" s="592" t="s">
        <v>466</v>
      </c>
      <c r="B2" s="592"/>
      <c r="C2" s="592"/>
      <c r="D2" s="592"/>
      <c r="E2" s="592"/>
      <c r="F2" s="592"/>
      <c r="G2" s="592"/>
      <c r="H2" s="592"/>
      <c r="I2" s="592"/>
      <c r="J2" s="592"/>
      <c r="K2" s="592"/>
    </row>
    <row r="3" spans="1:11" ht="51" x14ac:dyDescent="0.2">
      <c r="A3" s="66" t="s">
        <v>145</v>
      </c>
      <c r="B3" s="7" t="s">
        <v>467</v>
      </c>
      <c r="C3" s="7" t="s">
        <v>468</v>
      </c>
      <c r="D3" s="7" t="s">
        <v>469</v>
      </c>
      <c r="E3" s="7" t="s">
        <v>470</v>
      </c>
      <c r="F3" s="7" t="s">
        <v>471</v>
      </c>
      <c r="G3" s="7" t="s">
        <v>472</v>
      </c>
      <c r="H3" s="7" t="s">
        <v>473</v>
      </c>
      <c r="I3" s="7" t="s">
        <v>474</v>
      </c>
      <c r="J3" s="7" t="s">
        <v>475</v>
      </c>
      <c r="K3" s="7" t="s">
        <v>476</v>
      </c>
    </row>
    <row r="4" spans="1:11" x14ac:dyDescent="0.2">
      <c r="A4" s="3" t="s">
        <v>103</v>
      </c>
      <c r="B4" s="41">
        <v>100</v>
      </c>
      <c r="C4" s="41">
        <v>0</v>
      </c>
      <c r="D4" s="41">
        <v>0</v>
      </c>
      <c r="E4" s="41">
        <v>0</v>
      </c>
      <c r="F4" s="41">
        <v>0</v>
      </c>
      <c r="G4" s="41">
        <v>0</v>
      </c>
      <c r="H4" s="41">
        <v>0</v>
      </c>
      <c r="I4" s="41">
        <v>0</v>
      </c>
      <c r="J4" s="41">
        <v>0</v>
      </c>
      <c r="K4" s="41">
        <v>0</v>
      </c>
    </row>
    <row r="5" spans="1:11" x14ac:dyDescent="0.2">
      <c r="A5" s="3" t="s">
        <v>141</v>
      </c>
      <c r="B5" s="41">
        <v>100</v>
      </c>
      <c r="C5" s="41">
        <v>0</v>
      </c>
      <c r="D5" s="41">
        <v>0</v>
      </c>
      <c r="E5" s="41">
        <v>0</v>
      </c>
      <c r="F5" s="41">
        <v>0</v>
      </c>
      <c r="G5" s="41">
        <v>0</v>
      </c>
      <c r="H5" s="41">
        <v>0</v>
      </c>
      <c r="I5" s="41">
        <v>0</v>
      </c>
      <c r="J5" s="41">
        <v>0</v>
      </c>
      <c r="K5" s="41">
        <v>0</v>
      </c>
    </row>
    <row r="6" spans="1:11" x14ac:dyDescent="0.2">
      <c r="A6" s="3" t="s">
        <v>142</v>
      </c>
      <c r="B6" s="41">
        <v>100</v>
      </c>
      <c r="C6" s="41">
        <v>0</v>
      </c>
      <c r="D6" s="41">
        <v>0</v>
      </c>
      <c r="E6" s="41">
        <v>0</v>
      </c>
      <c r="F6" s="41">
        <v>0</v>
      </c>
      <c r="G6" s="41">
        <v>0</v>
      </c>
      <c r="H6" s="41">
        <v>0</v>
      </c>
      <c r="I6" s="41">
        <v>0</v>
      </c>
      <c r="J6" s="41">
        <v>0</v>
      </c>
      <c r="K6" s="41">
        <v>0</v>
      </c>
    </row>
    <row r="7" spans="1:11" x14ac:dyDescent="0.2">
      <c r="A7" s="535" t="s">
        <v>63</v>
      </c>
      <c r="B7" s="535"/>
      <c r="C7" s="535"/>
      <c r="D7" s="535"/>
      <c r="E7" s="535"/>
      <c r="F7" s="535"/>
      <c r="G7" s="1"/>
      <c r="H7" s="1"/>
      <c r="I7" s="1"/>
      <c r="J7" s="1"/>
      <c r="K7" s="1"/>
    </row>
    <row r="8" spans="1:11" x14ac:dyDescent="0.2">
      <c r="A8" s="535" t="s">
        <v>235</v>
      </c>
      <c r="B8" s="535"/>
      <c r="C8" s="535"/>
      <c r="D8" s="535"/>
      <c r="E8" s="535"/>
      <c r="F8" s="535"/>
      <c r="G8" s="1"/>
      <c r="H8" s="1"/>
      <c r="I8" s="1"/>
      <c r="J8" s="1"/>
      <c r="K8" s="1"/>
    </row>
  </sheetData>
  <customSheetViews>
    <customSheetView guid="{24305A52-1154-42C7-AEBA-C6CC71961191}">
      <selection sqref="A1:H1"/>
      <pageMargins left="0.7" right="0.7" top="0.75" bottom="0.75" header="0.3" footer="0.3"/>
      <pageSetup paperSize="9" orientation="portrait" r:id="rId1"/>
    </customSheetView>
    <customSheetView guid="{7B7F28D7-4946-4DF5-B4B6-7D23EA101C99}">
      <selection sqref="A1:H1"/>
      <pageMargins left="0.7" right="0.7" top="0.75" bottom="0.75" header="0.3" footer="0.3"/>
      <pageSetup paperSize="9" orientation="portrait" r:id="rId2"/>
    </customSheetView>
    <customSheetView guid="{B1B47C0E-7F66-4A80-8423-32424C055E30}" showPageBreaks="1">
      <selection sqref="A1:H1"/>
      <pageMargins left="0.7" right="0.7" top="0.75" bottom="0.75" header="0.3" footer="0.3"/>
      <pageSetup paperSize="9" orientation="portrait" r:id="rId3"/>
    </customSheetView>
  </customSheetViews>
  <mergeCells count="4">
    <mergeCell ref="A1:H1"/>
    <mergeCell ref="A2:K2"/>
    <mergeCell ref="A8:F8"/>
    <mergeCell ref="A7:F7"/>
  </mergeCells>
  <pageMargins left="0.7" right="0.7" top="0.75" bottom="0.75" header="0.3" footer="0.3"/>
  <pageSetup paperSize="9"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sqref="A1:K1"/>
    </sheetView>
  </sheetViews>
  <sheetFormatPr defaultRowHeight="12.75" x14ac:dyDescent="0.2"/>
  <sheetData>
    <row r="1" spans="1:12" x14ac:dyDescent="0.2">
      <c r="A1" s="584" t="s">
        <v>18</v>
      </c>
      <c r="B1" s="584"/>
      <c r="C1" s="584"/>
      <c r="D1" s="584"/>
      <c r="E1" s="584"/>
      <c r="F1" s="584"/>
      <c r="G1" s="584"/>
      <c r="H1" s="584"/>
      <c r="I1" s="584"/>
      <c r="J1" s="584"/>
      <c r="K1" s="584"/>
      <c r="L1" s="1"/>
    </row>
    <row r="2" spans="1:12" x14ac:dyDescent="0.2">
      <c r="A2" s="592" t="s">
        <v>466</v>
      </c>
      <c r="B2" s="592"/>
      <c r="C2" s="592"/>
      <c r="D2" s="592"/>
      <c r="E2" s="592"/>
      <c r="F2" s="592"/>
      <c r="G2" s="592"/>
      <c r="H2" s="592"/>
      <c r="I2" s="592"/>
      <c r="J2" s="592"/>
      <c r="K2" s="592"/>
      <c r="L2" s="1"/>
    </row>
    <row r="3" spans="1:12" x14ac:dyDescent="0.2">
      <c r="A3" s="4" t="s">
        <v>145</v>
      </c>
      <c r="B3" s="4" t="s">
        <v>477</v>
      </c>
      <c r="C3" s="4" t="s">
        <v>478</v>
      </c>
      <c r="D3" s="4" t="s">
        <v>479</v>
      </c>
      <c r="E3" s="4" t="s">
        <v>480</v>
      </c>
      <c r="F3" s="4" t="s">
        <v>481</v>
      </c>
      <c r="G3" s="4" t="s">
        <v>482</v>
      </c>
      <c r="H3" s="4" t="s">
        <v>483</v>
      </c>
      <c r="I3" s="4" t="s">
        <v>484</v>
      </c>
      <c r="J3" s="4" t="s">
        <v>485</v>
      </c>
      <c r="K3" s="4" t="s">
        <v>486</v>
      </c>
      <c r="L3" s="4" t="s">
        <v>487</v>
      </c>
    </row>
    <row r="4" spans="1:12" x14ac:dyDescent="0.2">
      <c r="A4" s="3" t="s">
        <v>103</v>
      </c>
      <c r="B4" s="41">
        <v>39.006821029999998</v>
      </c>
      <c r="C4" s="41">
        <v>9.5086300000000003E-4</v>
      </c>
      <c r="D4" s="41">
        <v>60.992228109999999</v>
      </c>
      <c r="E4" s="41">
        <v>0</v>
      </c>
      <c r="F4" s="41">
        <v>0</v>
      </c>
      <c r="G4" s="41">
        <v>0</v>
      </c>
      <c r="H4" s="41">
        <v>0</v>
      </c>
      <c r="I4" s="41">
        <v>0</v>
      </c>
      <c r="J4" s="41">
        <v>0</v>
      </c>
      <c r="K4" s="41">
        <v>0</v>
      </c>
      <c r="L4" s="41">
        <v>0</v>
      </c>
    </row>
    <row r="5" spans="1:12" x14ac:dyDescent="0.2">
      <c r="A5" s="3" t="s">
        <v>141</v>
      </c>
      <c r="B5" s="41">
        <v>49.588625409999999</v>
      </c>
      <c r="C5" s="41">
        <v>3.1785899999999998E-4</v>
      </c>
      <c r="D5" s="41">
        <v>50.411056729999999</v>
      </c>
      <c r="E5" s="41">
        <v>0</v>
      </c>
      <c r="F5" s="41">
        <v>0</v>
      </c>
      <c r="G5" s="41">
        <v>0</v>
      </c>
      <c r="H5" s="41">
        <v>0</v>
      </c>
      <c r="I5" s="41">
        <v>0</v>
      </c>
      <c r="J5" s="41">
        <v>0</v>
      </c>
      <c r="K5" s="41">
        <v>0</v>
      </c>
      <c r="L5" s="41">
        <v>0</v>
      </c>
    </row>
    <row r="6" spans="1:12" x14ac:dyDescent="0.2">
      <c r="A6" s="3" t="s">
        <v>142</v>
      </c>
      <c r="B6" s="41">
        <v>49.588625409999999</v>
      </c>
      <c r="C6" s="41">
        <v>3.1785899999999998E-4</v>
      </c>
      <c r="D6" s="41">
        <v>50.411056729999999</v>
      </c>
      <c r="E6" s="41">
        <v>0</v>
      </c>
      <c r="F6" s="41">
        <v>0</v>
      </c>
      <c r="G6" s="41">
        <v>0</v>
      </c>
      <c r="H6" s="41">
        <v>0</v>
      </c>
      <c r="I6" s="41">
        <v>0</v>
      </c>
      <c r="J6" s="41">
        <v>0</v>
      </c>
      <c r="K6" s="41">
        <v>0</v>
      </c>
      <c r="L6" s="41">
        <v>0</v>
      </c>
    </row>
    <row r="7" spans="1:12" x14ac:dyDescent="0.2">
      <c r="A7" s="583" t="s">
        <v>63</v>
      </c>
      <c r="B7" s="583"/>
      <c r="C7" s="583"/>
      <c r="D7" s="583"/>
      <c r="E7" s="1"/>
      <c r="F7" s="1"/>
      <c r="G7" s="1"/>
      <c r="H7" s="1"/>
      <c r="I7" s="1"/>
      <c r="J7" s="1"/>
      <c r="K7" s="1"/>
      <c r="L7" s="1"/>
    </row>
    <row r="8" spans="1:12" x14ac:dyDescent="0.2">
      <c r="A8" s="583" t="s">
        <v>237</v>
      </c>
      <c r="B8" s="583"/>
      <c r="C8" s="583"/>
      <c r="D8" s="583"/>
      <c r="E8" s="1"/>
      <c r="F8" s="1"/>
      <c r="G8" s="1"/>
      <c r="H8" s="1"/>
      <c r="I8" s="1"/>
      <c r="J8" s="1"/>
      <c r="K8" s="1"/>
      <c r="L8" s="1"/>
    </row>
  </sheetData>
  <customSheetViews>
    <customSheetView guid="{24305A52-1154-42C7-AEBA-C6CC71961191}">
      <selection sqref="A1:K1"/>
      <pageMargins left="0.7" right="0.7" top="0.75" bottom="0.75" header="0.3" footer="0.3"/>
      <pageSetup paperSize="9" orientation="portrait" r:id="rId1"/>
    </customSheetView>
    <customSheetView guid="{7B7F28D7-4946-4DF5-B4B6-7D23EA101C99}">
      <selection sqref="A1:K1"/>
      <pageMargins left="0.7" right="0.7" top="0.75" bottom="0.75" header="0.3" footer="0.3"/>
      <pageSetup paperSize="9" orientation="portrait" r:id="rId2"/>
    </customSheetView>
    <customSheetView guid="{B1B47C0E-7F66-4A80-8423-32424C055E30}" showPageBreaks="1">
      <selection sqref="A1:K1"/>
      <pageMargins left="0.7" right="0.7" top="0.75" bottom="0.75" header="0.3" footer="0.3"/>
      <pageSetup paperSize="9" orientation="portrait" r:id="rId3"/>
    </customSheetView>
  </customSheetViews>
  <mergeCells count="4">
    <mergeCell ref="A1:K1"/>
    <mergeCell ref="A2:K2"/>
    <mergeCell ref="A8:D8"/>
    <mergeCell ref="A7:D7"/>
  </mergeCells>
  <pageMargins left="0.7" right="0.7" top="0.75" bottom="0.75" header="0.3" footer="0.3"/>
  <pageSetup paperSize="9" orientation="portrait"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sqref="A1:L1"/>
    </sheetView>
  </sheetViews>
  <sheetFormatPr defaultRowHeight="12.75" x14ac:dyDescent="0.2"/>
  <cols>
    <col min="1" max="1" width="11.85546875" bestFit="1" customWidth="1"/>
    <col min="2" max="2" width="19" bestFit="1" customWidth="1"/>
    <col min="3" max="3" width="15.42578125" bestFit="1" customWidth="1"/>
    <col min="5" max="5" width="15.42578125" bestFit="1" customWidth="1"/>
    <col min="7" max="7" width="16" bestFit="1" customWidth="1"/>
    <col min="9" max="9" width="15.42578125" bestFit="1" customWidth="1"/>
    <col min="11" max="11" width="16" bestFit="1" customWidth="1"/>
    <col min="12" max="12" width="7.5703125" bestFit="1" customWidth="1"/>
  </cols>
  <sheetData>
    <row r="1" spans="1:12" x14ac:dyDescent="0.2">
      <c r="A1" s="584" t="s">
        <v>19</v>
      </c>
      <c r="B1" s="584"/>
      <c r="C1" s="584"/>
      <c r="D1" s="584"/>
      <c r="E1" s="584"/>
      <c r="F1" s="584"/>
      <c r="G1" s="584"/>
      <c r="H1" s="584"/>
      <c r="I1" s="584"/>
      <c r="J1" s="584"/>
      <c r="K1" s="584"/>
      <c r="L1" s="584"/>
    </row>
    <row r="2" spans="1:12" x14ac:dyDescent="0.2">
      <c r="A2" s="540" t="s">
        <v>115</v>
      </c>
      <c r="B2" s="537" t="s">
        <v>179</v>
      </c>
      <c r="C2" s="542" t="s">
        <v>488</v>
      </c>
      <c r="D2" s="542"/>
      <c r="E2" s="540" t="s">
        <v>489</v>
      </c>
      <c r="F2" s="540"/>
      <c r="G2" s="540"/>
      <c r="H2" s="540"/>
      <c r="I2" s="542" t="s">
        <v>97</v>
      </c>
      <c r="J2" s="542"/>
      <c r="K2" s="541" t="s">
        <v>490</v>
      </c>
      <c r="L2" s="541"/>
    </row>
    <row r="3" spans="1:12" x14ac:dyDescent="0.2">
      <c r="A3" s="540"/>
      <c r="B3" s="537"/>
      <c r="C3" s="542"/>
      <c r="D3" s="542"/>
      <c r="E3" s="540" t="s">
        <v>448</v>
      </c>
      <c r="F3" s="540"/>
      <c r="G3" s="540" t="s">
        <v>449</v>
      </c>
      <c r="H3" s="540"/>
      <c r="I3" s="542"/>
      <c r="J3" s="542"/>
      <c r="K3" s="541"/>
      <c r="L3" s="541"/>
    </row>
    <row r="4" spans="1:12" ht="38.25" x14ac:dyDescent="0.2">
      <c r="A4" s="540"/>
      <c r="B4" s="537"/>
      <c r="C4" s="20" t="s">
        <v>491</v>
      </c>
      <c r="D4" s="24" t="s">
        <v>182</v>
      </c>
      <c r="E4" s="20" t="s">
        <v>491</v>
      </c>
      <c r="F4" s="24" t="s">
        <v>182</v>
      </c>
      <c r="G4" s="20" t="s">
        <v>492</v>
      </c>
      <c r="H4" s="24" t="s">
        <v>182</v>
      </c>
      <c r="I4" s="20" t="s">
        <v>491</v>
      </c>
      <c r="J4" s="24" t="s">
        <v>182</v>
      </c>
      <c r="K4" s="20" t="s">
        <v>492</v>
      </c>
      <c r="L4" s="67" t="s">
        <v>493</v>
      </c>
    </row>
    <row r="5" spans="1:12" x14ac:dyDescent="0.2">
      <c r="A5" s="3" t="s">
        <v>103</v>
      </c>
      <c r="B5" s="9">
        <v>243</v>
      </c>
      <c r="C5" s="36">
        <v>400927037</v>
      </c>
      <c r="D5" s="33">
        <v>2852910.86</v>
      </c>
      <c r="E5" s="36">
        <v>214693422</v>
      </c>
      <c r="F5" s="33">
        <v>1538428.304</v>
      </c>
      <c r="G5" s="36">
        <v>328897100</v>
      </c>
      <c r="H5" s="33">
        <v>2291934.5920000002</v>
      </c>
      <c r="I5" s="36">
        <v>944517559</v>
      </c>
      <c r="J5" s="33">
        <v>6683273.7560000001</v>
      </c>
      <c r="K5" s="33">
        <v>2288248</v>
      </c>
      <c r="L5" s="21">
        <v>17251.47</v>
      </c>
    </row>
    <row r="6" spans="1:12" x14ac:dyDescent="0.2">
      <c r="A6" s="3" t="s">
        <v>141</v>
      </c>
      <c r="B6" s="9">
        <v>17</v>
      </c>
      <c r="C6" s="36">
        <v>18156395</v>
      </c>
      <c r="D6" s="33">
        <v>138820.29</v>
      </c>
      <c r="E6" s="33">
        <v>6476787</v>
      </c>
      <c r="F6" s="21">
        <v>50460.69</v>
      </c>
      <c r="G6" s="36">
        <v>10892155</v>
      </c>
      <c r="H6" s="21">
        <v>81863.399999999994</v>
      </c>
      <c r="I6" s="36">
        <v>35525337</v>
      </c>
      <c r="J6" s="33">
        <v>271144.38</v>
      </c>
      <c r="K6" s="33">
        <v>1273915</v>
      </c>
      <c r="L6" s="21">
        <v>9570.3700000000008</v>
      </c>
    </row>
    <row r="7" spans="1:12" x14ac:dyDescent="0.2">
      <c r="A7" s="3" t="s">
        <v>142</v>
      </c>
      <c r="B7" s="9">
        <v>17</v>
      </c>
      <c r="C7" s="36">
        <v>18156395</v>
      </c>
      <c r="D7" s="33">
        <v>138820.29</v>
      </c>
      <c r="E7" s="33">
        <v>6476787</v>
      </c>
      <c r="F7" s="21">
        <v>50460.69</v>
      </c>
      <c r="G7" s="36">
        <v>10892155</v>
      </c>
      <c r="H7" s="21">
        <v>81863.399999999994</v>
      </c>
      <c r="I7" s="36">
        <v>35525337</v>
      </c>
      <c r="J7" s="33">
        <v>271144.38</v>
      </c>
      <c r="K7" s="33">
        <v>1273915</v>
      </c>
      <c r="L7" s="21">
        <v>9570.3700000000008</v>
      </c>
    </row>
    <row r="8" spans="1:12" x14ac:dyDescent="0.2">
      <c r="A8" s="535" t="s">
        <v>63</v>
      </c>
      <c r="B8" s="535"/>
      <c r="C8" s="535"/>
      <c r="D8" s="535"/>
      <c r="E8" s="535"/>
      <c r="F8" s="535"/>
      <c r="G8" s="535"/>
      <c r="H8" s="535"/>
      <c r="I8" s="535"/>
      <c r="J8" s="535"/>
      <c r="K8" s="535"/>
      <c r="L8" s="535"/>
    </row>
    <row r="9" spans="1:12" x14ac:dyDescent="0.2">
      <c r="A9" s="535" t="s">
        <v>494</v>
      </c>
      <c r="B9" s="535"/>
      <c r="C9" s="535"/>
      <c r="D9" s="535"/>
      <c r="E9" s="535"/>
      <c r="F9" s="535"/>
      <c r="G9" s="535"/>
      <c r="H9" s="535"/>
      <c r="I9" s="535"/>
      <c r="J9" s="535"/>
      <c r="K9" s="535"/>
      <c r="L9" s="535"/>
    </row>
  </sheetData>
  <customSheetViews>
    <customSheetView guid="{24305A52-1154-42C7-AEBA-C6CC71961191}">
      <selection sqref="A1:L1"/>
      <pageMargins left="0.7" right="0.7" top="0.75" bottom="0.75" header="0.3" footer="0.3"/>
      <pageSetup paperSize="9" orientation="portrait" r:id="rId1"/>
    </customSheetView>
    <customSheetView guid="{7B7F28D7-4946-4DF5-B4B6-7D23EA101C99}">
      <selection sqref="A1:L1"/>
      <pageMargins left="0.7" right="0.7" top="0.75" bottom="0.75" header="0.3" footer="0.3"/>
      <pageSetup paperSize="9" orientation="portrait" r:id="rId2"/>
    </customSheetView>
    <customSheetView guid="{B1B47C0E-7F66-4A80-8423-32424C055E30}" showPageBreaks="1">
      <selection sqref="A1:L1"/>
      <pageMargins left="0.7" right="0.7" top="0.75" bottom="0.75" header="0.3" footer="0.3"/>
      <pageSetup paperSize="9" orientation="portrait" r:id="rId3"/>
    </customSheetView>
  </customSheetViews>
  <mergeCells count="11">
    <mergeCell ref="E3:F3"/>
    <mergeCell ref="G3:H3"/>
    <mergeCell ref="A9:L9"/>
    <mergeCell ref="A8:L8"/>
    <mergeCell ref="A1:L1"/>
    <mergeCell ref="A2:A4"/>
    <mergeCell ref="B2:B4"/>
    <mergeCell ref="C2:D3"/>
    <mergeCell ref="E2:H2"/>
    <mergeCell ref="I2:J3"/>
    <mergeCell ref="K2:L3"/>
  </mergeCells>
  <pageMargins left="0.7" right="0.7" top="0.75" bottom="0.75" header="0.3" footer="0.3"/>
  <pageSetup paperSize="9" orientation="portrait"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L1"/>
    </sheetView>
  </sheetViews>
  <sheetFormatPr defaultRowHeight="12.75" x14ac:dyDescent="0.2"/>
  <cols>
    <col min="1" max="1" width="12.28515625" bestFit="1" customWidth="1"/>
    <col min="2" max="2" width="17.28515625" bestFit="1" customWidth="1"/>
    <col min="3" max="3" width="11.7109375" bestFit="1" customWidth="1"/>
    <col min="5" max="5" width="11.7109375" bestFit="1" customWidth="1"/>
    <col min="7" max="7" width="11.7109375" bestFit="1" customWidth="1"/>
    <col min="9" max="9" width="14.140625" bestFit="1" customWidth="1"/>
    <col min="10" max="10" width="20.140625" bestFit="1" customWidth="1"/>
    <col min="12" max="12" width="7.5703125" bestFit="1" customWidth="1"/>
  </cols>
  <sheetData>
    <row r="1" spans="1:12" x14ac:dyDescent="0.2">
      <c r="A1" s="584" t="s">
        <v>20</v>
      </c>
      <c r="B1" s="584"/>
      <c r="C1" s="584"/>
      <c r="D1" s="584"/>
      <c r="E1" s="584"/>
      <c r="F1" s="584"/>
      <c r="G1" s="584"/>
      <c r="H1" s="584"/>
      <c r="I1" s="584"/>
      <c r="J1" s="584"/>
      <c r="K1" s="584"/>
      <c r="L1" s="584"/>
    </row>
    <row r="2" spans="1:12" x14ac:dyDescent="0.2">
      <c r="A2" s="589" t="s">
        <v>442</v>
      </c>
      <c r="B2" s="589" t="s">
        <v>495</v>
      </c>
      <c r="C2" s="581" t="s">
        <v>488</v>
      </c>
      <c r="D2" s="581"/>
      <c r="E2" s="581" t="s">
        <v>496</v>
      </c>
      <c r="F2" s="581"/>
      <c r="G2" s="581"/>
      <c r="H2" s="581"/>
      <c r="I2" s="581" t="s">
        <v>97</v>
      </c>
      <c r="J2" s="581"/>
      <c r="K2" s="599" t="s">
        <v>497</v>
      </c>
      <c r="L2" s="599"/>
    </row>
    <row r="3" spans="1:12" x14ac:dyDescent="0.2">
      <c r="A3" s="589"/>
      <c r="B3" s="589"/>
      <c r="C3" s="599" t="s">
        <v>450</v>
      </c>
      <c r="D3" s="600" t="s">
        <v>451</v>
      </c>
      <c r="E3" s="581" t="s">
        <v>448</v>
      </c>
      <c r="F3" s="581"/>
      <c r="G3" s="581" t="s">
        <v>449</v>
      </c>
      <c r="H3" s="581"/>
      <c r="I3" s="589" t="s">
        <v>492</v>
      </c>
      <c r="J3" s="588" t="s">
        <v>182</v>
      </c>
      <c r="K3" s="599" t="s">
        <v>450</v>
      </c>
      <c r="L3" s="600" t="s">
        <v>498</v>
      </c>
    </row>
    <row r="4" spans="1:12" ht="48" x14ac:dyDescent="0.2">
      <c r="A4" s="589"/>
      <c r="B4" s="589"/>
      <c r="C4" s="599"/>
      <c r="D4" s="600"/>
      <c r="E4" s="68" t="s">
        <v>450</v>
      </c>
      <c r="F4" s="69" t="s">
        <v>451</v>
      </c>
      <c r="G4" s="68" t="s">
        <v>450</v>
      </c>
      <c r="H4" s="69" t="s">
        <v>451</v>
      </c>
      <c r="I4" s="589"/>
      <c r="J4" s="588"/>
      <c r="K4" s="599"/>
      <c r="L4" s="600"/>
    </row>
    <row r="5" spans="1:12" x14ac:dyDescent="0.2">
      <c r="A5" s="3" t="s">
        <v>103</v>
      </c>
      <c r="B5" s="9">
        <v>243</v>
      </c>
      <c r="C5" s="36">
        <v>660128849</v>
      </c>
      <c r="D5" s="33">
        <v>4806639.4400000004</v>
      </c>
      <c r="E5" s="36">
        <v>352374185</v>
      </c>
      <c r="F5" s="33">
        <v>2520679.83</v>
      </c>
      <c r="G5" s="36">
        <v>327759150</v>
      </c>
      <c r="H5" s="33">
        <v>2327074.4989999998</v>
      </c>
      <c r="I5" s="64">
        <v>1340262184</v>
      </c>
      <c r="J5" s="33">
        <v>9654393.7679999992</v>
      </c>
      <c r="K5" s="33">
        <v>6826565</v>
      </c>
      <c r="L5" s="21">
        <v>51810.079769999997</v>
      </c>
    </row>
    <row r="6" spans="1:12" x14ac:dyDescent="0.2">
      <c r="A6" s="3" t="s">
        <v>141</v>
      </c>
      <c r="B6" s="9">
        <v>17</v>
      </c>
      <c r="C6" s="36">
        <v>48012637</v>
      </c>
      <c r="D6" s="33">
        <v>372205.46909999999</v>
      </c>
      <c r="E6" s="36">
        <v>22067309</v>
      </c>
      <c r="F6" s="33">
        <v>169628.2971</v>
      </c>
      <c r="G6" s="36">
        <v>20327816</v>
      </c>
      <c r="H6" s="33">
        <v>154448.6911</v>
      </c>
      <c r="I6" s="36">
        <v>90407762</v>
      </c>
      <c r="J6" s="33">
        <v>696282.45719999995</v>
      </c>
      <c r="K6" s="33">
        <v>4263641</v>
      </c>
      <c r="L6" s="21">
        <v>32203.754280000001</v>
      </c>
    </row>
    <row r="7" spans="1:12" x14ac:dyDescent="0.2">
      <c r="A7" s="3" t="s">
        <v>142</v>
      </c>
      <c r="B7" s="9">
        <v>17</v>
      </c>
      <c r="C7" s="36">
        <v>48012637</v>
      </c>
      <c r="D7" s="33">
        <v>372205.46909999999</v>
      </c>
      <c r="E7" s="36">
        <v>22067309</v>
      </c>
      <c r="F7" s="33">
        <v>169628.2971</v>
      </c>
      <c r="G7" s="36">
        <v>20327816</v>
      </c>
      <c r="H7" s="33">
        <v>154448.6911</v>
      </c>
      <c r="I7" s="36">
        <v>90407762</v>
      </c>
      <c r="J7" s="33">
        <v>696282.45719999995</v>
      </c>
      <c r="K7" s="33">
        <v>4263641</v>
      </c>
      <c r="L7" s="21">
        <v>32203.754280000001</v>
      </c>
    </row>
    <row r="8" spans="1:12" x14ac:dyDescent="0.2">
      <c r="A8" s="583" t="s">
        <v>499</v>
      </c>
      <c r="B8" s="583"/>
      <c r="C8" s="583"/>
      <c r="D8" s="583"/>
      <c r="E8" s="583"/>
      <c r="F8" s="583"/>
      <c r="G8" s="583"/>
      <c r="H8" s="583"/>
      <c r="I8" s="583"/>
      <c r="J8" s="583"/>
      <c r="K8" s="583"/>
      <c r="L8" s="583"/>
    </row>
    <row r="9" spans="1:12" x14ac:dyDescent="0.2">
      <c r="A9" s="583" t="s">
        <v>63</v>
      </c>
      <c r="B9" s="583"/>
      <c r="C9" s="583"/>
      <c r="D9" s="583"/>
      <c r="E9" s="583"/>
      <c r="F9" s="583"/>
      <c r="G9" s="583"/>
      <c r="H9" s="583"/>
      <c r="I9" s="583"/>
      <c r="J9" s="583"/>
      <c r="K9" s="583"/>
      <c r="L9" s="583"/>
    </row>
    <row r="10" spans="1:12" x14ac:dyDescent="0.2">
      <c r="A10" s="583" t="s">
        <v>237</v>
      </c>
      <c r="B10" s="583"/>
      <c r="C10" s="583"/>
      <c r="D10" s="583"/>
      <c r="E10" s="583"/>
      <c r="F10" s="583"/>
      <c r="G10" s="583"/>
      <c r="H10" s="583"/>
      <c r="I10" s="583"/>
      <c r="J10" s="583"/>
      <c r="K10" s="583"/>
      <c r="L10" s="583"/>
    </row>
  </sheetData>
  <customSheetViews>
    <customSheetView guid="{24305A52-1154-42C7-AEBA-C6CC71961191}">
      <selection sqref="A1:L1"/>
      <pageMargins left="0.7" right="0.7" top="0.75" bottom="0.75" header="0.3" footer="0.3"/>
      <pageSetup paperSize="9" orientation="portrait" r:id="rId1"/>
    </customSheetView>
    <customSheetView guid="{7B7F28D7-4946-4DF5-B4B6-7D23EA101C99}">
      <selection sqref="A1:L1"/>
      <pageMargins left="0.7" right="0.7" top="0.75" bottom="0.75" header="0.3" footer="0.3"/>
      <pageSetup paperSize="9" orientation="portrait" r:id="rId2"/>
    </customSheetView>
    <customSheetView guid="{B1B47C0E-7F66-4A80-8423-32424C055E30}" showPageBreaks="1">
      <selection sqref="A1:L1"/>
      <pageMargins left="0.7" right="0.7" top="0.75" bottom="0.75" header="0.3" footer="0.3"/>
      <pageSetup paperSize="9" orientation="portrait" r:id="rId3"/>
    </customSheetView>
  </customSheetViews>
  <mergeCells count="18">
    <mergeCell ref="A1:L1"/>
    <mergeCell ref="A2:A4"/>
    <mergeCell ref="B2:B4"/>
    <mergeCell ref="C2:D2"/>
    <mergeCell ref="E2:H2"/>
    <mergeCell ref="I2:J2"/>
    <mergeCell ref="K2:L2"/>
    <mergeCell ref="C3:C4"/>
    <mergeCell ref="D3:D4"/>
    <mergeCell ref="E3:F3"/>
    <mergeCell ref="A10:L10"/>
    <mergeCell ref="A9:L9"/>
    <mergeCell ref="G3:H3"/>
    <mergeCell ref="I3:I4"/>
    <mergeCell ref="J3:J4"/>
    <mergeCell ref="K3:K4"/>
    <mergeCell ref="L3:L4"/>
    <mergeCell ref="A8:L8"/>
  </mergeCells>
  <pageMargins left="0.7" right="0.7" top="0.75" bottom="0.75" header="0.3" footer="0.3"/>
  <pageSetup paperSize="9" orientation="portrait"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sqref="A1:L1"/>
    </sheetView>
  </sheetViews>
  <sheetFormatPr defaultRowHeight="12.75" x14ac:dyDescent="0.2"/>
  <sheetData>
    <row r="1" spans="1:12" x14ac:dyDescent="0.2">
      <c r="A1" s="584" t="s">
        <v>21</v>
      </c>
      <c r="B1" s="584"/>
      <c r="C1" s="584"/>
      <c r="D1" s="584"/>
      <c r="E1" s="584"/>
      <c r="F1" s="584"/>
      <c r="G1" s="584"/>
      <c r="H1" s="584"/>
      <c r="I1" s="584"/>
      <c r="J1" s="584"/>
      <c r="K1" s="584"/>
      <c r="L1" s="584"/>
    </row>
    <row r="2" spans="1:12" x14ac:dyDescent="0.2">
      <c r="A2" s="589" t="s">
        <v>442</v>
      </c>
      <c r="B2" s="589" t="s">
        <v>495</v>
      </c>
      <c r="C2" s="581" t="s">
        <v>488</v>
      </c>
      <c r="D2" s="581"/>
      <c r="E2" s="602" t="s">
        <v>496</v>
      </c>
      <c r="F2" s="602"/>
      <c r="G2" s="602"/>
      <c r="H2" s="602"/>
      <c r="I2" s="581" t="s">
        <v>97</v>
      </c>
      <c r="J2" s="581"/>
      <c r="K2" s="603" t="s">
        <v>497</v>
      </c>
      <c r="L2" s="603"/>
    </row>
    <row r="3" spans="1:12" x14ac:dyDescent="0.2">
      <c r="A3" s="589"/>
      <c r="B3" s="589"/>
      <c r="C3" s="599" t="s">
        <v>450</v>
      </c>
      <c r="D3" s="600" t="s">
        <v>451</v>
      </c>
      <c r="E3" s="581" t="s">
        <v>448</v>
      </c>
      <c r="F3" s="581"/>
      <c r="G3" s="581" t="s">
        <v>449</v>
      </c>
      <c r="H3" s="581"/>
      <c r="I3" s="589" t="s">
        <v>492</v>
      </c>
      <c r="J3" s="601" t="s">
        <v>182</v>
      </c>
      <c r="K3" s="599" t="s">
        <v>450</v>
      </c>
      <c r="L3" s="600" t="s">
        <v>498</v>
      </c>
    </row>
    <row r="4" spans="1:12" ht="48" x14ac:dyDescent="0.2">
      <c r="A4" s="589"/>
      <c r="B4" s="589"/>
      <c r="C4" s="599"/>
      <c r="D4" s="600"/>
      <c r="E4" s="68" t="s">
        <v>450</v>
      </c>
      <c r="F4" s="69" t="s">
        <v>451</v>
      </c>
      <c r="G4" s="68" t="s">
        <v>450</v>
      </c>
      <c r="H4" s="69" t="s">
        <v>451</v>
      </c>
      <c r="I4" s="589"/>
      <c r="J4" s="601"/>
      <c r="K4" s="599"/>
      <c r="L4" s="600"/>
    </row>
    <row r="5" spans="1:12" x14ac:dyDescent="0.2">
      <c r="A5" s="3" t="s">
        <v>103</v>
      </c>
      <c r="B5" s="9">
        <v>243</v>
      </c>
      <c r="C5" s="33">
        <v>5783785</v>
      </c>
      <c r="D5" s="21">
        <v>41521.070337750003</v>
      </c>
      <c r="E5" s="33">
        <v>234838</v>
      </c>
      <c r="F5" s="21">
        <v>1757.805652</v>
      </c>
      <c r="G5" s="33">
        <v>273575</v>
      </c>
      <c r="H5" s="21">
        <v>2045.6429625000001</v>
      </c>
      <c r="I5" s="33">
        <v>6292198</v>
      </c>
      <c r="J5" s="21">
        <v>45324.51895225</v>
      </c>
      <c r="K5" s="21">
        <v>6073</v>
      </c>
      <c r="L5" s="21">
        <v>45.977366000000004</v>
      </c>
    </row>
    <row r="6" spans="1:12" x14ac:dyDescent="0.2">
      <c r="A6" s="3" t="s">
        <v>141</v>
      </c>
      <c r="B6" s="9">
        <v>17</v>
      </c>
      <c r="C6" s="33">
        <v>233754</v>
      </c>
      <c r="D6" s="21">
        <v>1785.2814207500001</v>
      </c>
      <c r="E6" s="21">
        <v>0</v>
      </c>
      <c r="F6" s="21">
        <v>0</v>
      </c>
      <c r="G6" s="21">
        <v>0</v>
      </c>
      <c r="H6" s="21">
        <v>0</v>
      </c>
      <c r="I6" s="33">
        <v>233754</v>
      </c>
      <c r="J6" s="21">
        <v>1785.2814207500001</v>
      </c>
      <c r="K6" s="21">
        <v>22075</v>
      </c>
      <c r="L6" s="21">
        <v>166.24752325</v>
      </c>
    </row>
    <row r="7" spans="1:12" x14ac:dyDescent="0.2">
      <c r="A7" s="3" t="s">
        <v>142</v>
      </c>
      <c r="B7" s="9">
        <v>17</v>
      </c>
      <c r="C7" s="33">
        <v>233754</v>
      </c>
      <c r="D7" s="21">
        <v>1785.2814207500001</v>
      </c>
      <c r="E7" s="21">
        <v>0</v>
      </c>
      <c r="F7" s="21">
        <v>0</v>
      </c>
      <c r="G7" s="21">
        <v>0</v>
      </c>
      <c r="H7" s="21">
        <v>0</v>
      </c>
      <c r="I7" s="33">
        <v>233754</v>
      </c>
      <c r="J7" s="21">
        <v>1785.2814207500001</v>
      </c>
      <c r="K7" s="21">
        <v>22075</v>
      </c>
      <c r="L7" s="21">
        <v>166.24752325</v>
      </c>
    </row>
    <row r="8" spans="1:12" x14ac:dyDescent="0.2">
      <c r="A8" s="583" t="s">
        <v>63</v>
      </c>
      <c r="B8" s="583"/>
      <c r="C8" s="583"/>
      <c r="D8" s="583"/>
      <c r="E8" s="583"/>
      <c r="F8" s="583"/>
      <c r="G8" s="583"/>
      <c r="H8" s="583"/>
      <c r="I8" s="583"/>
      <c r="J8" s="583"/>
      <c r="K8" s="1"/>
      <c r="L8" s="1"/>
    </row>
    <row r="9" spans="1:12" x14ac:dyDescent="0.2">
      <c r="A9" s="583" t="s">
        <v>204</v>
      </c>
      <c r="B9" s="583"/>
      <c r="C9" s="583"/>
      <c r="D9" s="583"/>
      <c r="E9" s="583"/>
      <c r="F9" s="583"/>
      <c r="G9" s="583"/>
      <c r="H9" s="583"/>
      <c r="I9" s="583"/>
      <c r="J9" s="583"/>
      <c r="K9" s="1"/>
      <c r="L9" s="1"/>
    </row>
  </sheetData>
  <customSheetViews>
    <customSheetView guid="{24305A52-1154-42C7-AEBA-C6CC71961191}">
      <selection sqref="A1:L1"/>
      <pageMargins left="0.7" right="0.7" top="0.75" bottom="0.75" header="0.3" footer="0.3"/>
      <pageSetup paperSize="9" orientation="portrait" r:id="rId1"/>
    </customSheetView>
    <customSheetView guid="{7B7F28D7-4946-4DF5-B4B6-7D23EA101C99}">
      <selection sqref="A1:L1"/>
      <pageMargins left="0.7" right="0.7" top="0.75" bottom="0.75" header="0.3" footer="0.3"/>
      <pageSetup paperSize="9" orientation="portrait" r:id="rId2"/>
    </customSheetView>
    <customSheetView guid="{B1B47C0E-7F66-4A80-8423-32424C055E30}" showPageBreaks="1">
      <selection sqref="A1:L1"/>
      <pageMargins left="0.7" right="0.7" top="0.75" bottom="0.75" header="0.3" footer="0.3"/>
      <pageSetup paperSize="9" orientation="portrait" r:id="rId3"/>
    </customSheetView>
  </customSheetViews>
  <mergeCells count="17">
    <mergeCell ref="K3:K4"/>
    <mergeCell ref="E3:F3"/>
    <mergeCell ref="L3:L4"/>
    <mergeCell ref="A1:L1"/>
    <mergeCell ref="A2:A4"/>
    <mergeCell ref="B2:B4"/>
    <mergeCell ref="C2:D2"/>
    <mergeCell ref="E2:H2"/>
    <mergeCell ref="I2:J2"/>
    <mergeCell ref="K2:L2"/>
    <mergeCell ref="C3:C4"/>
    <mergeCell ref="D3:D4"/>
    <mergeCell ref="A9:J9"/>
    <mergeCell ref="A8:J8"/>
    <mergeCell ref="G3:H3"/>
    <mergeCell ref="I3:I4"/>
    <mergeCell ref="J3:J4"/>
  </mergeCells>
  <pageMargins left="0.7" right="0.7" top="0.75" bottom="0.75" header="0.3" footer="0.3"/>
  <pageSetup paperSize="9" orientation="portrait"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M13" sqref="M13"/>
    </sheetView>
  </sheetViews>
  <sheetFormatPr defaultRowHeight="12.75" x14ac:dyDescent="0.2"/>
  <sheetData>
    <row r="1" spans="1:16" x14ac:dyDescent="0.2">
      <c r="A1" s="597" t="s">
        <v>500</v>
      </c>
      <c r="B1" s="597"/>
      <c r="C1" s="597"/>
      <c r="D1" s="597"/>
      <c r="E1" s="597"/>
      <c r="F1" s="597"/>
      <c r="G1" s="597"/>
      <c r="H1" s="597"/>
      <c r="I1" s="597"/>
      <c r="J1" s="597"/>
      <c r="K1" s="597"/>
      <c r="L1" s="597"/>
      <c r="M1" s="597"/>
      <c r="N1" s="597"/>
      <c r="O1" s="597"/>
      <c r="P1" s="1"/>
    </row>
    <row r="2" spans="1:16" x14ac:dyDescent="0.2">
      <c r="A2" s="537" t="s">
        <v>442</v>
      </c>
      <c r="B2" s="540" t="s">
        <v>151</v>
      </c>
      <c r="C2" s="540"/>
      <c r="D2" s="540"/>
      <c r="E2" s="540"/>
      <c r="F2" s="540" t="s">
        <v>97</v>
      </c>
      <c r="G2" s="540" t="s">
        <v>152</v>
      </c>
      <c r="H2" s="540"/>
      <c r="I2" s="540"/>
      <c r="J2" s="540"/>
      <c r="K2" s="537" t="s">
        <v>97</v>
      </c>
      <c r="L2" s="540" t="s">
        <v>153</v>
      </c>
      <c r="M2" s="540"/>
      <c r="N2" s="540"/>
      <c r="O2" s="540"/>
      <c r="P2" s="540" t="s">
        <v>97</v>
      </c>
    </row>
    <row r="3" spans="1:16" x14ac:dyDescent="0.2">
      <c r="A3" s="537"/>
      <c r="B3" s="543" t="s">
        <v>501</v>
      </c>
      <c r="C3" s="543"/>
      <c r="D3" s="540" t="s">
        <v>496</v>
      </c>
      <c r="E3" s="540"/>
      <c r="F3" s="540"/>
      <c r="G3" s="543" t="s">
        <v>501</v>
      </c>
      <c r="H3" s="543"/>
      <c r="I3" s="540" t="s">
        <v>496</v>
      </c>
      <c r="J3" s="540"/>
      <c r="K3" s="537"/>
      <c r="L3" s="543" t="s">
        <v>501</v>
      </c>
      <c r="M3" s="543"/>
      <c r="N3" s="540" t="s">
        <v>496</v>
      </c>
      <c r="O3" s="540"/>
      <c r="P3" s="540"/>
    </row>
    <row r="4" spans="1:16" ht="51" x14ac:dyDescent="0.2">
      <c r="A4" s="537"/>
      <c r="B4" s="12" t="s">
        <v>459</v>
      </c>
      <c r="C4" s="12" t="s">
        <v>460</v>
      </c>
      <c r="D4" s="12" t="s">
        <v>461</v>
      </c>
      <c r="E4" s="12" t="s">
        <v>462</v>
      </c>
      <c r="F4" s="540"/>
      <c r="G4" s="12" t="s">
        <v>459</v>
      </c>
      <c r="H4" s="12" t="s">
        <v>460</v>
      </c>
      <c r="I4" s="12" t="s">
        <v>461</v>
      </c>
      <c r="J4" s="12" t="s">
        <v>462</v>
      </c>
      <c r="K4" s="537"/>
      <c r="L4" s="12" t="s">
        <v>459</v>
      </c>
      <c r="M4" s="12" t="s">
        <v>460</v>
      </c>
      <c r="N4" s="12" t="s">
        <v>461</v>
      </c>
      <c r="O4" s="12" t="s">
        <v>462</v>
      </c>
      <c r="P4" s="540"/>
    </row>
    <row r="5" spans="1:16" x14ac:dyDescent="0.2">
      <c r="A5" s="3" t="s">
        <v>103</v>
      </c>
      <c r="B5" s="70">
        <v>7222.5</v>
      </c>
      <c r="C5" s="70">
        <v>246.08</v>
      </c>
      <c r="D5" s="70">
        <v>5002.79</v>
      </c>
      <c r="E5" s="70">
        <v>76.14</v>
      </c>
      <c r="F5" s="21">
        <v>12547.51</v>
      </c>
      <c r="G5" s="70">
        <v>9038.7684582069996</v>
      </c>
      <c r="H5" s="70">
        <v>266.00635390000002</v>
      </c>
      <c r="I5" s="70">
        <v>1351.72486134</v>
      </c>
      <c r="J5" s="70">
        <v>553.36033283999996</v>
      </c>
      <c r="K5" s="21">
        <v>11209.860006286999</v>
      </c>
      <c r="L5" s="492">
        <v>95.838627000000002</v>
      </c>
      <c r="M5" s="492">
        <v>6.3884942999999996</v>
      </c>
      <c r="N5" s="492">
        <v>3.8640000000000001E-2</v>
      </c>
      <c r="O5" s="492">
        <v>1.0989999999999999E-3</v>
      </c>
      <c r="P5" s="492">
        <v>102.2668603</v>
      </c>
    </row>
    <row r="6" spans="1:16" x14ac:dyDescent="0.2">
      <c r="A6" s="3" t="s">
        <v>141</v>
      </c>
      <c r="B6" s="70">
        <v>1122.19</v>
      </c>
      <c r="C6" s="70">
        <v>12.14</v>
      </c>
      <c r="D6" s="70">
        <v>322.02999999999997</v>
      </c>
      <c r="E6" s="70">
        <v>8.34</v>
      </c>
      <c r="F6" s="21">
        <v>1464.7</v>
      </c>
      <c r="G6" s="70">
        <v>1732.109531028</v>
      </c>
      <c r="H6" s="70">
        <v>17.211897870000001</v>
      </c>
      <c r="I6" s="70">
        <v>118.462208</v>
      </c>
      <c r="J6" s="70">
        <v>30.032362689999999</v>
      </c>
      <c r="K6" s="21">
        <v>1897.8159995880001</v>
      </c>
      <c r="L6" s="492">
        <f>L7</f>
        <v>7.94</v>
      </c>
      <c r="M6" s="492">
        <f t="shared" ref="M6:P6" si="0">M7</f>
        <v>0.317</v>
      </c>
      <c r="N6" s="492">
        <f t="shared" si="0"/>
        <v>0</v>
      </c>
      <c r="O6" s="492">
        <f t="shared" si="0"/>
        <v>0</v>
      </c>
      <c r="P6" s="492">
        <f t="shared" si="0"/>
        <v>8.2569999999999997</v>
      </c>
    </row>
    <row r="7" spans="1:16" x14ac:dyDescent="0.2">
      <c r="A7" s="3" t="s">
        <v>142</v>
      </c>
      <c r="B7" s="70">
        <v>1122.19</v>
      </c>
      <c r="C7" s="70">
        <v>12.14</v>
      </c>
      <c r="D7" s="70">
        <v>322.02999999999997</v>
      </c>
      <c r="E7" s="70">
        <v>8.34</v>
      </c>
      <c r="F7" s="21">
        <v>1464.7</v>
      </c>
      <c r="G7" s="70">
        <v>1732.109531028</v>
      </c>
      <c r="H7" s="70">
        <v>17.211897870000001</v>
      </c>
      <c r="I7" s="70">
        <v>118.462208</v>
      </c>
      <c r="J7" s="70">
        <v>30.032362689999999</v>
      </c>
      <c r="K7" s="21">
        <v>1897.8159995880001</v>
      </c>
      <c r="L7" s="493">
        <v>7.94</v>
      </c>
      <c r="M7" s="493">
        <v>0.317</v>
      </c>
      <c r="N7" s="493">
        <v>0</v>
      </c>
      <c r="O7" s="493">
        <v>0</v>
      </c>
      <c r="P7" s="494">
        <f>SUM(L7:O7)</f>
        <v>8.2569999999999997</v>
      </c>
    </row>
    <row r="8" spans="1:16" x14ac:dyDescent="0.2">
      <c r="A8" s="583" t="s">
        <v>63</v>
      </c>
      <c r="B8" s="583"/>
      <c r="C8" s="583"/>
      <c r="D8" s="583"/>
      <c r="E8" s="583"/>
      <c r="F8" s="583"/>
      <c r="G8" s="583"/>
      <c r="H8" s="583"/>
      <c r="I8" s="583"/>
      <c r="J8" s="583"/>
      <c r="K8" s="583"/>
      <c r="L8" s="583"/>
      <c r="M8" s="583"/>
      <c r="N8" s="583"/>
      <c r="O8" s="583"/>
      <c r="P8" s="1"/>
    </row>
    <row r="9" spans="1:16" x14ac:dyDescent="0.2">
      <c r="A9" s="583" t="s">
        <v>144</v>
      </c>
      <c r="B9" s="583"/>
      <c r="C9" s="583"/>
      <c r="D9" s="583"/>
      <c r="E9" s="583"/>
      <c r="F9" s="583"/>
      <c r="G9" s="583"/>
      <c r="H9" s="583"/>
      <c r="I9" s="583"/>
      <c r="J9" s="583"/>
      <c r="K9" s="583"/>
      <c r="L9" s="583"/>
      <c r="M9" s="583"/>
      <c r="N9" s="583"/>
      <c r="O9" s="583"/>
      <c r="P9" s="1"/>
    </row>
  </sheetData>
  <customSheetViews>
    <customSheetView guid="{24305A52-1154-42C7-AEBA-C6CC71961191}">
      <selection activeCell="M13" sqref="M13"/>
      <pageMargins left="0.7" right="0.7" top="0.75" bottom="0.75" header="0.3" footer="0.3"/>
      <pageSetup paperSize="9" orientation="portrait" r:id="rId1"/>
    </customSheetView>
    <customSheetView guid="{7B7F28D7-4946-4DF5-B4B6-7D23EA101C99}">
      <selection activeCell="M13" sqref="M13"/>
      <pageMargins left="0.7" right="0.7" top="0.75" bottom="0.75" header="0.3" footer="0.3"/>
      <pageSetup paperSize="9" orientation="portrait" r:id="rId2"/>
    </customSheetView>
    <customSheetView guid="{B1B47C0E-7F66-4A80-8423-32424C055E30}" showPageBreaks="1">
      <selection activeCell="M13" sqref="M13"/>
      <pageMargins left="0.7" right="0.7" top="0.75" bottom="0.75" header="0.3" footer="0.3"/>
      <pageSetup paperSize="9" orientation="portrait" r:id="rId3"/>
    </customSheetView>
  </customSheetViews>
  <mergeCells count="16">
    <mergeCell ref="A1:O1"/>
    <mergeCell ref="A2:A4"/>
    <mergeCell ref="B2:E2"/>
    <mergeCell ref="F2:F4"/>
    <mergeCell ref="G2:J2"/>
    <mergeCell ref="K2:K4"/>
    <mergeCell ref="L2:O2"/>
    <mergeCell ref="A9:O9"/>
    <mergeCell ref="A8:O8"/>
    <mergeCell ref="P2:P4"/>
    <mergeCell ref="B3:C3"/>
    <mergeCell ref="D3:E3"/>
    <mergeCell ref="G3:H3"/>
    <mergeCell ref="I3:J3"/>
    <mergeCell ref="L3:M3"/>
    <mergeCell ref="N3:O3"/>
  </mergeCells>
  <pageMargins left="0.7" right="0.7" top="0.75" bottom="0.75" header="0.3" footer="0.3"/>
  <pageSetup paperSize="9" orientation="portrait"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E14" sqref="E14"/>
    </sheetView>
  </sheetViews>
  <sheetFormatPr defaultRowHeight="12.75" x14ac:dyDescent="0.2"/>
  <sheetData>
    <row r="1" spans="1:15" x14ac:dyDescent="0.2">
      <c r="A1" s="584" t="s">
        <v>22</v>
      </c>
      <c r="B1" s="584"/>
      <c r="C1" s="584"/>
      <c r="D1" s="584"/>
      <c r="E1" s="584"/>
      <c r="F1" s="584"/>
      <c r="G1" s="584"/>
      <c r="H1" s="584"/>
      <c r="I1" s="584"/>
      <c r="J1" s="1"/>
      <c r="K1" s="1"/>
      <c r="L1" s="1"/>
      <c r="M1" s="1"/>
      <c r="N1" s="1"/>
      <c r="O1" s="1"/>
    </row>
    <row r="2" spans="1:15" x14ac:dyDescent="0.2">
      <c r="A2" s="540" t="s">
        <v>145</v>
      </c>
      <c r="B2" s="604" t="s">
        <v>182</v>
      </c>
      <c r="C2" s="604"/>
      <c r="D2" s="604"/>
      <c r="E2" s="604"/>
      <c r="F2" s="604"/>
      <c r="G2" s="604"/>
      <c r="H2" s="604"/>
      <c r="I2" s="542" t="s">
        <v>502</v>
      </c>
      <c r="J2" s="542"/>
      <c r="K2" s="542"/>
      <c r="L2" s="542"/>
      <c r="M2" s="542"/>
      <c r="N2" s="542"/>
      <c r="O2" s="542"/>
    </row>
    <row r="3" spans="1:15" x14ac:dyDescent="0.2">
      <c r="A3" s="540"/>
      <c r="B3" s="20" t="s">
        <v>503</v>
      </c>
      <c r="C3" s="20" t="s">
        <v>504</v>
      </c>
      <c r="D3" s="20" t="s">
        <v>505</v>
      </c>
      <c r="E3" s="20" t="s">
        <v>506</v>
      </c>
      <c r="F3" s="20" t="s">
        <v>507</v>
      </c>
      <c r="G3" s="20" t="s">
        <v>508</v>
      </c>
      <c r="H3" s="20" t="s">
        <v>509</v>
      </c>
      <c r="I3" s="20" t="s">
        <v>503</v>
      </c>
      <c r="J3" s="20" t="s">
        <v>504</v>
      </c>
      <c r="K3" s="20" t="s">
        <v>505</v>
      </c>
      <c r="L3" s="20" t="s">
        <v>506</v>
      </c>
      <c r="M3" s="20" t="s">
        <v>507</v>
      </c>
      <c r="N3" s="20" t="s">
        <v>508</v>
      </c>
      <c r="O3" s="20" t="s">
        <v>509</v>
      </c>
    </row>
    <row r="4" spans="1:15" x14ac:dyDescent="0.2">
      <c r="A4" s="3" t="s">
        <v>103</v>
      </c>
      <c r="B4" s="33">
        <v>5129221.2883187998</v>
      </c>
      <c r="C4" s="21">
        <v>1792.549354</v>
      </c>
      <c r="D4" s="21">
        <v>2170.6853637499999</v>
      </c>
      <c r="E4" s="21">
        <v>1823.75314875</v>
      </c>
      <c r="F4" s="21">
        <v>9.3858820999999995E-2</v>
      </c>
      <c r="G4" s="21">
        <v>3.7072341000000002E-2</v>
      </c>
      <c r="H4" s="21">
        <v>0.16362080000000001</v>
      </c>
      <c r="I4" s="33">
        <v>2270484</v>
      </c>
      <c r="J4" s="21">
        <v>7992</v>
      </c>
      <c r="K4" s="21">
        <v>338</v>
      </c>
      <c r="L4" s="21">
        <v>9434</v>
      </c>
      <c r="M4" s="9">
        <v>0</v>
      </c>
      <c r="N4" s="9">
        <v>0</v>
      </c>
      <c r="O4" s="9">
        <v>0</v>
      </c>
    </row>
    <row r="5" spans="1:15" x14ac:dyDescent="0.2">
      <c r="A5" s="3" t="s">
        <v>141</v>
      </c>
      <c r="B5" s="33">
        <v>138649.70000000001</v>
      </c>
      <c r="C5" s="21">
        <v>96.07</v>
      </c>
      <c r="D5" s="21">
        <v>126.95</v>
      </c>
      <c r="E5" s="21">
        <v>75.66</v>
      </c>
      <c r="F5" s="21">
        <v>0</v>
      </c>
      <c r="G5" s="21">
        <v>0</v>
      </c>
      <c r="H5" s="21">
        <v>0</v>
      </c>
      <c r="I5" s="33">
        <v>1271120</v>
      </c>
      <c r="J5" s="21">
        <v>1045</v>
      </c>
      <c r="K5" s="21">
        <v>646</v>
      </c>
      <c r="L5" s="21">
        <v>1104</v>
      </c>
      <c r="M5" s="9">
        <v>0</v>
      </c>
      <c r="N5" s="9">
        <v>0</v>
      </c>
      <c r="O5" s="9">
        <v>0</v>
      </c>
    </row>
    <row r="6" spans="1:15" x14ac:dyDescent="0.2">
      <c r="A6" s="3" t="s">
        <v>142</v>
      </c>
      <c r="B6" s="33">
        <v>138649.70000000001</v>
      </c>
      <c r="C6" s="21">
        <v>96.07</v>
      </c>
      <c r="D6" s="21">
        <v>126.95</v>
      </c>
      <c r="E6" s="21">
        <v>75.66</v>
      </c>
      <c r="F6" s="21">
        <v>0</v>
      </c>
      <c r="G6" s="21">
        <v>0</v>
      </c>
      <c r="H6" s="21">
        <v>0</v>
      </c>
      <c r="I6" s="33">
        <v>1271120</v>
      </c>
      <c r="J6" s="21">
        <v>1045</v>
      </c>
      <c r="K6" s="21">
        <v>646</v>
      </c>
      <c r="L6" s="21">
        <v>1104</v>
      </c>
      <c r="M6" s="9">
        <v>0</v>
      </c>
      <c r="N6" s="9">
        <v>0</v>
      </c>
      <c r="O6" s="9">
        <v>0</v>
      </c>
    </row>
    <row r="7" spans="1:15" x14ac:dyDescent="0.2">
      <c r="A7" s="583" t="s">
        <v>63</v>
      </c>
      <c r="B7" s="583"/>
      <c r="C7" s="583"/>
      <c r="D7" s="583"/>
      <c r="E7" s="583"/>
      <c r="F7" s="583"/>
      <c r="G7" s="583"/>
      <c r="H7" s="583"/>
      <c r="I7" s="583"/>
      <c r="J7" s="1"/>
      <c r="K7" s="1"/>
      <c r="L7" s="1"/>
      <c r="M7" s="1"/>
      <c r="N7" s="1"/>
      <c r="O7" s="1"/>
    </row>
    <row r="8" spans="1:15" x14ac:dyDescent="0.2">
      <c r="A8" s="583" t="s">
        <v>494</v>
      </c>
      <c r="B8" s="583"/>
      <c r="C8" s="583"/>
      <c r="D8" s="583"/>
      <c r="E8" s="583"/>
      <c r="F8" s="583"/>
      <c r="G8" s="583"/>
      <c r="H8" s="583"/>
      <c r="I8" s="583"/>
      <c r="J8" s="1"/>
      <c r="K8" s="1"/>
      <c r="L8" s="1"/>
      <c r="M8" s="1"/>
      <c r="N8" s="1"/>
      <c r="O8" s="1"/>
    </row>
  </sheetData>
  <customSheetViews>
    <customSheetView guid="{24305A52-1154-42C7-AEBA-C6CC71961191}">
      <selection activeCell="E14" sqref="E14"/>
      <pageMargins left="0.7" right="0.7" top="0.75" bottom="0.75" header="0.3" footer="0.3"/>
      <pageSetup paperSize="9" orientation="portrait" r:id="rId1"/>
    </customSheetView>
    <customSheetView guid="{7B7F28D7-4946-4DF5-B4B6-7D23EA101C99}">
      <selection activeCell="E14" sqref="E14"/>
      <pageMargins left="0.7" right="0.7" top="0.75" bottom="0.75" header="0.3" footer="0.3"/>
      <pageSetup paperSize="9" orientation="portrait" r:id="rId2"/>
    </customSheetView>
    <customSheetView guid="{B1B47C0E-7F66-4A80-8423-32424C055E30}" showPageBreaks="1">
      <selection activeCell="E14" sqref="E14"/>
      <pageMargins left="0.7" right="0.7" top="0.75" bottom="0.75" header="0.3" footer="0.3"/>
      <pageSetup paperSize="9" orientation="portrait" r:id="rId3"/>
    </customSheetView>
  </customSheetViews>
  <mergeCells count="6">
    <mergeCell ref="A8:I8"/>
    <mergeCell ref="A7:I7"/>
    <mergeCell ref="A1:I1"/>
    <mergeCell ref="A2:A3"/>
    <mergeCell ref="B2:H2"/>
    <mergeCell ref="I2:O2"/>
  </mergeCells>
  <pageMargins left="0.7" right="0.7" top="0.75" bottom="0.75" header="0.3" footer="0.3"/>
  <pageSetup paperSize="9" orientation="portrait"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sqref="A1:G1"/>
    </sheetView>
  </sheetViews>
  <sheetFormatPr defaultRowHeight="12.75" x14ac:dyDescent="0.2"/>
  <cols>
    <col min="1" max="1" width="11.28515625" bestFit="1" customWidth="1"/>
  </cols>
  <sheetData>
    <row r="1" spans="1:15" x14ac:dyDescent="0.2">
      <c r="A1" s="584" t="s">
        <v>23</v>
      </c>
      <c r="B1" s="584"/>
      <c r="C1" s="584"/>
      <c r="D1" s="584"/>
      <c r="E1" s="584"/>
      <c r="F1" s="584"/>
      <c r="G1" s="584"/>
      <c r="H1" s="1"/>
      <c r="I1" s="1"/>
      <c r="J1" s="1"/>
      <c r="K1" s="1"/>
      <c r="L1" s="1"/>
      <c r="M1" s="1"/>
      <c r="N1" s="1"/>
      <c r="O1" s="1"/>
    </row>
    <row r="2" spans="1:15" x14ac:dyDescent="0.2">
      <c r="A2" s="540" t="s">
        <v>145</v>
      </c>
      <c r="B2" s="604" t="s">
        <v>510</v>
      </c>
      <c r="C2" s="604"/>
      <c r="D2" s="604"/>
      <c r="E2" s="604"/>
      <c r="F2" s="604"/>
      <c r="G2" s="604"/>
      <c r="H2" s="604"/>
      <c r="I2" s="542" t="s">
        <v>511</v>
      </c>
      <c r="J2" s="542"/>
      <c r="K2" s="542"/>
      <c r="L2" s="542"/>
      <c r="M2" s="542"/>
      <c r="N2" s="542"/>
      <c r="O2" s="542"/>
    </row>
    <row r="3" spans="1:15" x14ac:dyDescent="0.2">
      <c r="A3" s="540"/>
      <c r="B3" s="20" t="s">
        <v>503</v>
      </c>
      <c r="C3" s="20" t="s">
        <v>504</v>
      </c>
      <c r="D3" s="20" t="s">
        <v>505</v>
      </c>
      <c r="E3" s="20" t="s">
        <v>506</v>
      </c>
      <c r="F3" s="20" t="s">
        <v>507</v>
      </c>
      <c r="G3" s="20" t="s">
        <v>508</v>
      </c>
      <c r="H3" s="20" t="s">
        <v>509</v>
      </c>
      <c r="I3" s="20" t="s">
        <v>503</v>
      </c>
      <c r="J3" s="20" t="s">
        <v>504</v>
      </c>
      <c r="K3" s="20" t="s">
        <v>505</v>
      </c>
      <c r="L3" s="20" t="s">
        <v>506</v>
      </c>
      <c r="M3" s="20" t="s">
        <v>507</v>
      </c>
      <c r="N3" s="20" t="s">
        <v>508</v>
      </c>
      <c r="O3" s="20" t="s">
        <v>509</v>
      </c>
    </row>
    <row r="4" spans="1:15" x14ac:dyDescent="0.2">
      <c r="A4" s="3" t="s">
        <v>103</v>
      </c>
      <c r="B4" s="33">
        <v>9200220.8990000002</v>
      </c>
      <c r="C4" s="33">
        <v>168295.07449999999</v>
      </c>
      <c r="D4" s="33">
        <v>365744.80619999999</v>
      </c>
      <c r="E4" s="21">
        <v>76795.437569999995</v>
      </c>
      <c r="F4" s="21">
        <v>11624.22788</v>
      </c>
      <c r="G4" s="21">
        <v>12483.349190000001</v>
      </c>
      <c r="H4" s="21">
        <v>225.53186160000001</v>
      </c>
      <c r="I4" s="33">
        <v>6680611</v>
      </c>
      <c r="J4" s="21">
        <v>81513</v>
      </c>
      <c r="K4" s="21">
        <v>32141</v>
      </c>
      <c r="L4" s="21">
        <v>30965</v>
      </c>
      <c r="M4" s="9">
        <v>650</v>
      </c>
      <c r="N4" s="9">
        <v>643</v>
      </c>
      <c r="O4" s="9">
        <v>24</v>
      </c>
    </row>
    <row r="5" spans="1:15" x14ac:dyDescent="0.2">
      <c r="A5" s="3" t="s">
        <v>141</v>
      </c>
      <c r="B5" s="33">
        <v>655054.75670000003</v>
      </c>
      <c r="C5" s="21">
        <v>11949.74469</v>
      </c>
      <c r="D5" s="21">
        <v>23656.508689999999</v>
      </c>
      <c r="E5" s="21">
        <v>5267.9496369999997</v>
      </c>
      <c r="F5" s="21">
        <v>129.5959632</v>
      </c>
      <c r="G5" s="21">
        <v>221.4217347</v>
      </c>
      <c r="H5" s="21">
        <v>2.4798537180000002</v>
      </c>
      <c r="I5" s="33">
        <v>4875455</v>
      </c>
      <c r="J5" s="21">
        <v>67920</v>
      </c>
      <c r="K5" s="21">
        <v>42712</v>
      </c>
      <c r="L5" s="21">
        <v>36164</v>
      </c>
      <c r="M5" s="9">
        <v>1128</v>
      </c>
      <c r="N5" s="9">
        <v>1805</v>
      </c>
      <c r="O5" s="9">
        <v>47</v>
      </c>
    </row>
    <row r="6" spans="1:15" x14ac:dyDescent="0.2">
      <c r="A6" s="3" t="s">
        <v>142</v>
      </c>
      <c r="B6" s="33">
        <v>655054.75670000003</v>
      </c>
      <c r="C6" s="21">
        <v>11949.74469</v>
      </c>
      <c r="D6" s="21">
        <v>23656.508689999999</v>
      </c>
      <c r="E6" s="21">
        <v>5267.9496369999997</v>
      </c>
      <c r="F6" s="21">
        <v>129.5959632</v>
      </c>
      <c r="G6" s="21">
        <v>221.4217347</v>
      </c>
      <c r="H6" s="21">
        <v>2.4798537180000002</v>
      </c>
      <c r="I6" s="33">
        <v>4875455</v>
      </c>
      <c r="J6" s="21">
        <v>67920</v>
      </c>
      <c r="K6" s="21">
        <v>42712</v>
      </c>
      <c r="L6" s="21">
        <v>36164</v>
      </c>
      <c r="M6" s="9">
        <v>1128</v>
      </c>
      <c r="N6" s="9">
        <v>1805</v>
      </c>
      <c r="O6" s="9">
        <v>47</v>
      </c>
    </row>
    <row r="7" spans="1:15" x14ac:dyDescent="0.2">
      <c r="A7" s="535" t="s">
        <v>512</v>
      </c>
      <c r="B7" s="535"/>
      <c r="C7" s="535"/>
      <c r="D7" s="535"/>
      <c r="E7" s="535"/>
      <c r="F7" s="535"/>
      <c r="G7" s="535"/>
      <c r="H7" s="535"/>
      <c r="I7" s="535"/>
      <c r="J7" s="1"/>
      <c r="K7" s="1"/>
      <c r="L7" s="1"/>
      <c r="M7" s="1"/>
      <c r="N7" s="1"/>
      <c r="O7" s="1"/>
    </row>
    <row r="8" spans="1:15" x14ac:dyDescent="0.2">
      <c r="A8" s="535" t="s">
        <v>513</v>
      </c>
      <c r="B8" s="535"/>
      <c r="C8" s="535"/>
      <c r="D8" s="535"/>
      <c r="E8" s="535"/>
      <c r="F8" s="535"/>
      <c r="G8" s="535"/>
      <c r="H8" s="535"/>
      <c r="I8" s="535"/>
      <c r="J8" s="1"/>
      <c r="K8" s="1"/>
      <c r="L8" s="1"/>
      <c r="M8" s="1"/>
      <c r="N8" s="1"/>
      <c r="O8" s="1"/>
    </row>
    <row r="9" spans="1:15" x14ac:dyDescent="0.2">
      <c r="A9" s="535" t="s">
        <v>63</v>
      </c>
      <c r="B9" s="535"/>
      <c r="C9" s="535"/>
      <c r="D9" s="535"/>
      <c r="E9" s="535"/>
      <c r="F9" s="535"/>
      <c r="G9" s="535"/>
      <c r="H9" s="535"/>
      <c r="I9" s="535"/>
      <c r="J9" s="1"/>
      <c r="K9" s="1"/>
      <c r="L9" s="1"/>
      <c r="M9" s="1"/>
      <c r="N9" s="1"/>
      <c r="O9" s="1"/>
    </row>
    <row r="10" spans="1:15" x14ac:dyDescent="0.2">
      <c r="A10" s="535" t="s">
        <v>237</v>
      </c>
      <c r="B10" s="535"/>
      <c r="C10" s="535"/>
      <c r="D10" s="535"/>
      <c r="E10" s="535"/>
      <c r="F10" s="535"/>
      <c r="G10" s="535"/>
      <c r="H10" s="535"/>
      <c r="I10" s="535"/>
      <c r="J10" s="1"/>
      <c r="K10" s="1"/>
      <c r="L10" s="1"/>
      <c r="M10" s="1"/>
      <c r="N10" s="1"/>
      <c r="O10" s="1"/>
    </row>
  </sheetData>
  <customSheetViews>
    <customSheetView guid="{24305A52-1154-42C7-AEBA-C6CC71961191}">
      <selection sqref="A1:G1"/>
      <pageMargins left="0.7" right="0.7" top="0.75" bottom="0.75" header="0.3" footer="0.3"/>
      <pageSetup paperSize="9" orientation="portrait" r:id="rId1"/>
    </customSheetView>
    <customSheetView guid="{7B7F28D7-4946-4DF5-B4B6-7D23EA101C99}">
      <selection sqref="A1:G1"/>
      <pageMargins left="0.7" right="0.7" top="0.75" bottom="0.75" header="0.3" footer="0.3"/>
      <pageSetup paperSize="9" orientation="portrait" r:id="rId2"/>
    </customSheetView>
    <customSheetView guid="{B1B47C0E-7F66-4A80-8423-32424C055E30}" showPageBreaks="1">
      <selection sqref="A1:G1"/>
      <pageMargins left="0.7" right="0.7" top="0.75" bottom="0.75" header="0.3" footer="0.3"/>
      <pageSetup paperSize="9" orientation="portrait" r:id="rId3"/>
    </customSheetView>
  </customSheetViews>
  <mergeCells count="8">
    <mergeCell ref="A10:I10"/>
    <mergeCell ref="A9:I9"/>
    <mergeCell ref="A1:G1"/>
    <mergeCell ref="A2:A3"/>
    <mergeCell ref="B2:H2"/>
    <mergeCell ref="I2:O2"/>
    <mergeCell ref="A7:I7"/>
    <mergeCell ref="A8:I8"/>
  </mergeCells>
  <pageMargins left="0.7" right="0.7" top="0.75" bottom="0.75" header="0.3" footer="0.3"/>
  <pageSetup paperSize="9" orientation="portrait"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2.75" x14ac:dyDescent="0.2"/>
  <sheetData>
    <row r="1" spans="1:9" x14ac:dyDescent="0.2">
      <c r="A1" s="71" t="s">
        <v>514</v>
      </c>
      <c r="B1" s="71"/>
      <c r="C1" s="71"/>
      <c r="D1" s="71"/>
      <c r="E1" s="71"/>
      <c r="F1" s="71"/>
      <c r="G1" s="71"/>
      <c r="H1" s="1"/>
      <c r="I1" s="1"/>
    </row>
    <row r="2" spans="1:9" ht="12.75" customHeight="1" x14ac:dyDescent="0.2">
      <c r="A2" s="540" t="s">
        <v>145</v>
      </c>
      <c r="B2" s="604" t="s">
        <v>182</v>
      </c>
      <c r="C2" s="604"/>
      <c r="D2" s="604"/>
      <c r="E2" s="604"/>
      <c r="F2" s="605" t="s">
        <v>515</v>
      </c>
      <c r="G2" s="605"/>
      <c r="H2" s="605"/>
      <c r="I2" s="605"/>
    </row>
    <row r="3" spans="1:9" x14ac:dyDescent="0.2">
      <c r="A3" s="540"/>
      <c r="B3" s="20" t="s">
        <v>503</v>
      </c>
      <c r="C3" s="20" t="s">
        <v>504</v>
      </c>
      <c r="D3" s="20" t="s">
        <v>505</v>
      </c>
      <c r="E3" s="20" t="s">
        <v>506</v>
      </c>
      <c r="F3" s="20" t="s">
        <v>503</v>
      </c>
      <c r="G3" s="20" t="s">
        <v>504</v>
      </c>
      <c r="H3" s="20" t="s">
        <v>505</v>
      </c>
      <c r="I3" s="20" t="s">
        <v>506</v>
      </c>
    </row>
    <row r="4" spans="1:9" x14ac:dyDescent="0.2">
      <c r="A4" s="3" t="s">
        <v>103</v>
      </c>
      <c r="B4" s="21">
        <v>43153.868839249997</v>
      </c>
      <c r="C4" s="21">
        <v>941.32911249999995</v>
      </c>
      <c r="D4" s="21">
        <v>1223.80989875</v>
      </c>
      <c r="E4" s="21">
        <v>5.5111017499999999</v>
      </c>
      <c r="F4" s="21">
        <v>6062</v>
      </c>
      <c r="G4" s="21">
        <v>11</v>
      </c>
      <c r="H4" s="21">
        <v>0</v>
      </c>
      <c r="I4" s="21">
        <v>0</v>
      </c>
    </row>
    <row r="5" spans="1:9" x14ac:dyDescent="0.2">
      <c r="A5" s="3" t="s">
        <v>141</v>
      </c>
      <c r="B5" s="21">
        <v>1782.7734902499999</v>
      </c>
      <c r="C5" s="21">
        <v>1.07487325</v>
      </c>
      <c r="D5" s="21">
        <v>1.4330572500000001</v>
      </c>
      <c r="E5" s="21">
        <v>0</v>
      </c>
      <c r="F5" s="21">
        <v>21998</v>
      </c>
      <c r="G5" s="21">
        <v>52</v>
      </c>
      <c r="H5" s="21">
        <v>25</v>
      </c>
      <c r="I5" s="21">
        <v>0</v>
      </c>
    </row>
    <row r="6" spans="1:9" x14ac:dyDescent="0.2">
      <c r="A6" s="3" t="s">
        <v>142</v>
      </c>
      <c r="B6" s="21">
        <v>1782.7734902499999</v>
      </c>
      <c r="C6" s="21">
        <v>1.07487325</v>
      </c>
      <c r="D6" s="21">
        <v>1.4330572500000001</v>
      </c>
      <c r="E6" s="21">
        <v>0</v>
      </c>
      <c r="F6" s="21">
        <v>21998</v>
      </c>
      <c r="G6" s="21">
        <v>52</v>
      </c>
      <c r="H6" s="21">
        <v>25</v>
      </c>
      <c r="I6" s="21">
        <v>0</v>
      </c>
    </row>
    <row r="7" spans="1:9" x14ac:dyDescent="0.2">
      <c r="A7" s="535" t="s">
        <v>516</v>
      </c>
      <c r="B7" s="535"/>
      <c r="C7" s="535"/>
      <c r="D7" s="535"/>
      <c r="E7" s="535"/>
      <c r="F7" s="535"/>
      <c r="G7" s="535"/>
      <c r="H7" s="535"/>
      <c r="I7" s="535"/>
    </row>
    <row r="8" spans="1:9" x14ac:dyDescent="0.2">
      <c r="A8" s="535" t="s">
        <v>517</v>
      </c>
      <c r="B8" s="535"/>
      <c r="C8" s="535"/>
      <c r="D8" s="535"/>
      <c r="E8" s="535"/>
      <c r="F8" s="535"/>
      <c r="G8" s="535"/>
      <c r="H8" s="535"/>
      <c r="I8" s="535"/>
    </row>
    <row r="9" spans="1:9" x14ac:dyDescent="0.2">
      <c r="A9" s="535" t="s">
        <v>63</v>
      </c>
      <c r="B9" s="535"/>
      <c r="C9" s="535"/>
      <c r="D9" s="535"/>
      <c r="E9" s="535"/>
      <c r="F9" s="535"/>
      <c r="G9" s="535"/>
      <c r="H9" s="535"/>
      <c r="I9" s="535"/>
    </row>
    <row r="10" spans="1:9" x14ac:dyDescent="0.2">
      <c r="A10" s="535" t="s">
        <v>204</v>
      </c>
      <c r="B10" s="535"/>
      <c r="C10" s="535"/>
      <c r="D10" s="535"/>
      <c r="E10" s="535"/>
      <c r="F10" s="535"/>
      <c r="G10" s="535"/>
      <c r="H10" s="535"/>
      <c r="I10" s="535"/>
    </row>
  </sheetData>
  <customSheetViews>
    <customSheetView guid="{24305A52-1154-42C7-AEBA-C6CC71961191}">
      <pageMargins left="0.7" right="0.7" top="0.75" bottom="0.75" header="0.3" footer="0.3"/>
      <pageSetup paperSize="9" orientation="portrait" r:id="rId1"/>
    </customSheetView>
    <customSheetView guid="{7B7F28D7-4946-4DF5-B4B6-7D23EA101C99}">
      <pageMargins left="0.7" right="0.7" top="0.75" bottom="0.75" header="0.3" footer="0.3"/>
      <pageSetup paperSize="9" orientation="portrait" r:id="rId2"/>
    </customSheetView>
    <customSheetView guid="{B1B47C0E-7F66-4A80-8423-32424C055E30}" showPageBreaks="1">
      <pageMargins left="0.7" right="0.7" top="0.75" bottom="0.75" header="0.3" footer="0.3"/>
      <pageSetup paperSize="9" orientation="portrait" r:id="rId3"/>
    </customSheetView>
  </customSheetViews>
  <mergeCells count="7">
    <mergeCell ref="A10:I10"/>
    <mergeCell ref="A9:I9"/>
    <mergeCell ref="A2:A3"/>
    <mergeCell ref="B2:E2"/>
    <mergeCell ref="F2:I2"/>
    <mergeCell ref="A7:I7"/>
    <mergeCell ref="A8:I8"/>
  </mergeCells>
  <pageMargins left="0.7" right="0.7" top="0.75" bottom="0.75" header="0.3" footer="0.3"/>
  <pageSetup paperSize="9" orientation="portrait"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sqref="A1:J1"/>
    </sheetView>
  </sheetViews>
  <sheetFormatPr defaultRowHeight="12.75" x14ac:dyDescent="0.2"/>
  <cols>
    <col min="1" max="9" width="12.140625" customWidth="1"/>
    <col min="10" max="10" width="22.42578125" customWidth="1"/>
    <col min="11" max="11" width="4.7109375" customWidth="1"/>
  </cols>
  <sheetData>
    <row r="1" spans="1:10" s="72" customFormat="1" ht="13.5" customHeight="1" x14ac:dyDescent="0.2">
      <c r="A1" s="606" t="s">
        <v>518</v>
      </c>
      <c r="B1" s="606"/>
      <c r="C1" s="606"/>
      <c r="D1" s="606"/>
      <c r="E1" s="606"/>
      <c r="F1" s="606"/>
      <c r="G1" s="606"/>
      <c r="H1" s="606"/>
      <c r="I1" s="606"/>
      <c r="J1" s="606"/>
    </row>
    <row r="2" spans="1:10" s="72" customFormat="1" ht="19.5" customHeight="1" x14ac:dyDescent="0.2">
      <c r="A2" s="607" t="s">
        <v>145</v>
      </c>
      <c r="B2" s="608" t="s">
        <v>488</v>
      </c>
      <c r="C2" s="608"/>
      <c r="D2" s="608"/>
      <c r="E2" s="608"/>
      <c r="F2" s="608" t="s">
        <v>496</v>
      </c>
      <c r="G2" s="608"/>
      <c r="H2" s="608"/>
      <c r="I2" s="608"/>
    </row>
    <row r="3" spans="1:10" s="72" customFormat="1" ht="15" customHeight="1" x14ac:dyDescent="0.2">
      <c r="A3" s="607"/>
      <c r="B3" s="74" t="s">
        <v>519</v>
      </c>
      <c r="C3" s="74" t="s">
        <v>520</v>
      </c>
      <c r="D3" s="74" t="s">
        <v>521</v>
      </c>
      <c r="E3" s="74" t="s">
        <v>522</v>
      </c>
      <c r="F3" s="74" t="s">
        <v>519</v>
      </c>
      <c r="G3" s="74" t="s">
        <v>520</v>
      </c>
      <c r="H3" s="74" t="s">
        <v>521</v>
      </c>
      <c r="I3" s="74" t="s">
        <v>522</v>
      </c>
    </row>
    <row r="4" spans="1:10" s="72" customFormat="1" ht="17.25" customHeight="1" x14ac:dyDescent="0.2">
      <c r="A4" s="75" t="s">
        <v>103</v>
      </c>
      <c r="B4" s="76">
        <v>2414981.7793000001</v>
      </c>
      <c r="C4" s="76">
        <v>345729.96879999997</v>
      </c>
      <c r="D4" s="77">
        <v>10549.547200000001</v>
      </c>
      <c r="E4" s="77">
        <v>531.93679999999995</v>
      </c>
      <c r="F4" s="76">
        <v>3124335.8001999999</v>
      </c>
      <c r="G4" s="76">
        <v>235545.02340000001</v>
      </c>
      <c r="H4" s="77">
        <v>127.5506</v>
      </c>
      <c r="I4" s="77">
        <v>0</v>
      </c>
    </row>
    <row r="5" spans="1:10" s="72" customFormat="1" ht="17.25" customHeight="1" x14ac:dyDescent="0.2">
      <c r="A5" s="75" t="s">
        <v>141</v>
      </c>
      <c r="B5" s="77">
        <v>94355.03</v>
      </c>
      <c r="C5" s="77">
        <v>43315.96</v>
      </c>
      <c r="D5" s="77">
        <v>1144.9000000000001</v>
      </c>
      <c r="E5" s="77">
        <v>4.4000000000000004</v>
      </c>
      <c r="F5" s="77">
        <v>97103.31</v>
      </c>
      <c r="G5" s="77">
        <v>35217.67</v>
      </c>
      <c r="H5" s="77">
        <v>3.11</v>
      </c>
      <c r="I5" s="77">
        <v>0</v>
      </c>
    </row>
    <row r="6" spans="1:10" s="72" customFormat="1" ht="17.25" customHeight="1" x14ac:dyDescent="0.2">
      <c r="A6" s="75" t="s">
        <v>142</v>
      </c>
      <c r="B6" s="77">
        <v>94355.03</v>
      </c>
      <c r="C6" s="77">
        <v>43315.96</v>
      </c>
      <c r="D6" s="77">
        <v>1144.9000000000001</v>
      </c>
      <c r="E6" s="77">
        <v>4.4000000000000004</v>
      </c>
      <c r="F6" s="77">
        <v>97103.31</v>
      </c>
      <c r="G6" s="77">
        <v>35217.67</v>
      </c>
      <c r="H6" s="77">
        <v>3.11</v>
      </c>
      <c r="I6" s="77">
        <v>0</v>
      </c>
    </row>
    <row r="7" spans="1:10" s="72" customFormat="1" ht="13.5" customHeight="1" x14ac:dyDescent="0.2">
      <c r="A7" s="609" t="s">
        <v>63</v>
      </c>
      <c r="B7" s="609"/>
      <c r="C7" s="609"/>
      <c r="D7" s="609"/>
      <c r="E7" s="609"/>
      <c r="F7" s="609"/>
      <c r="G7" s="609"/>
      <c r="H7" s="609"/>
      <c r="I7" s="609"/>
    </row>
    <row r="8" spans="1:10" s="72" customFormat="1" ht="15" customHeight="1" x14ac:dyDescent="0.2">
      <c r="A8" s="609" t="s">
        <v>494</v>
      </c>
      <c r="B8" s="609"/>
      <c r="C8" s="609"/>
      <c r="D8" s="609"/>
      <c r="E8" s="609"/>
      <c r="F8" s="609"/>
      <c r="G8" s="609"/>
      <c r="H8" s="609"/>
      <c r="I8" s="609"/>
    </row>
    <row r="9" spans="1:10" s="72" customFormat="1" ht="28.35" customHeight="1" x14ac:dyDescent="0.2"/>
  </sheetData>
  <customSheetViews>
    <customSheetView guid="{24305A52-1154-42C7-AEBA-C6CC71961191}">
      <selection sqref="A1:J1"/>
      <pageMargins left="0.7" right="0.7" top="0.75" bottom="0.75" header="0.3" footer="0.3"/>
      <pageSetup paperSize="9" orientation="portrait" r:id="rId1"/>
    </customSheetView>
    <customSheetView guid="{7B7F28D7-4946-4DF5-B4B6-7D23EA101C99}">
      <selection sqref="A1:J1"/>
      <pageMargins left="0.7" right="0.7" top="0.75" bottom="0.75" header="0.3" footer="0.3"/>
      <pageSetup paperSize="9" orientation="portrait" r:id="rId2"/>
    </customSheetView>
    <customSheetView guid="{B1B47C0E-7F66-4A80-8423-32424C055E30}" showPageBreaks="1">
      <selection sqref="A1:J1"/>
      <pageMargins left="0.7" right="0.7" top="0.75" bottom="0.75" header="0.3" footer="0.3"/>
      <pageSetup paperSize="9" orientation="portrait" r:id="rId3"/>
    </customSheetView>
  </customSheetViews>
  <mergeCells count="6">
    <mergeCell ref="A1:J1"/>
    <mergeCell ref="A2:A3"/>
    <mergeCell ref="B2:E2"/>
    <mergeCell ref="F2:I2"/>
    <mergeCell ref="A8:I8"/>
    <mergeCell ref="A7:I7"/>
  </mergeCell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P47" sqref="P47"/>
    </sheetView>
  </sheetViews>
  <sheetFormatPr defaultRowHeight="12.75" x14ac:dyDescent="0.2"/>
  <cols>
    <col min="1" max="1" width="14.7109375" customWidth="1"/>
    <col min="2" max="2" width="11.5703125" customWidth="1"/>
    <col min="3" max="3" width="12.140625" customWidth="1"/>
    <col min="4" max="4" width="12" customWidth="1"/>
    <col min="5" max="5" width="12.140625" customWidth="1"/>
    <col min="6" max="6" width="11.28515625" customWidth="1"/>
    <col min="7" max="7" width="12.140625" customWidth="1"/>
    <col min="8" max="8" width="9" customWidth="1"/>
    <col min="9" max="9" width="11.7109375" customWidth="1"/>
    <col min="10" max="10" width="4.7109375" customWidth="1"/>
  </cols>
  <sheetData>
    <row r="1" spans="1:9" s="1" customFormat="1" ht="13.5" customHeight="1" x14ac:dyDescent="0.2">
      <c r="A1" s="536" t="s">
        <v>2</v>
      </c>
      <c r="B1" s="536"/>
      <c r="C1" s="536"/>
      <c r="D1" s="536"/>
      <c r="E1" s="536"/>
      <c r="F1" s="536"/>
      <c r="G1" s="536"/>
      <c r="H1" s="536"/>
      <c r="I1" s="536"/>
    </row>
    <row r="2" spans="1:9" s="1" customFormat="1" ht="20.25" customHeight="1" x14ac:dyDescent="0.2">
      <c r="A2" s="540" t="s">
        <v>94</v>
      </c>
      <c r="B2" s="541" t="s">
        <v>95</v>
      </c>
      <c r="C2" s="541"/>
      <c r="D2" s="541"/>
      <c r="E2" s="541"/>
      <c r="F2" s="541"/>
      <c r="G2" s="541"/>
      <c r="H2" s="541"/>
      <c r="I2" s="541"/>
    </row>
    <row r="3" spans="1:9" s="1" customFormat="1" ht="18" customHeight="1" x14ac:dyDescent="0.2">
      <c r="A3" s="540"/>
      <c r="B3" s="541" t="s">
        <v>96</v>
      </c>
      <c r="C3" s="541"/>
      <c r="D3" s="541"/>
      <c r="E3" s="541"/>
      <c r="F3" s="541"/>
      <c r="G3" s="541"/>
      <c r="H3" s="542" t="s">
        <v>97</v>
      </c>
      <c r="I3" s="542"/>
    </row>
    <row r="4" spans="1:9" s="1" customFormat="1" ht="26.25" customHeight="1" x14ac:dyDescent="0.2">
      <c r="A4" s="540"/>
      <c r="B4" s="543" t="s">
        <v>98</v>
      </c>
      <c r="C4" s="543"/>
      <c r="D4" s="543" t="s">
        <v>99</v>
      </c>
      <c r="E4" s="543"/>
      <c r="F4" s="543" t="s">
        <v>100</v>
      </c>
      <c r="G4" s="543"/>
      <c r="H4" s="537" t="s">
        <v>101</v>
      </c>
      <c r="I4" s="539" t="s">
        <v>102</v>
      </c>
    </row>
    <row r="5" spans="1:9" s="1" customFormat="1" ht="27.75" customHeight="1" x14ac:dyDescent="0.2">
      <c r="A5" s="540"/>
      <c r="B5" s="7" t="s">
        <v>101</v>
      </c>
      <c r="C5" s="8" t="s">
        <v>102</v>
      </c>
      <c r="D5" s="7" t="s">
        <v>101</v>
      </c>
      <c r="E5" s="8" t="s">
        <v>102</v>
      </c>
      <c r="F5" s="7" t="s">
        <v>101</v>
      </c>
      <c r="G5" s="8" t="s">
        <v>102</v>
      </c>
      <c r="H5" s="537"/>
      <c r="I5" s="539"/>
    </row>
    <row r="6" spans="1:9" s="1" customFormat="1" ht="18" customHeight="1" x14ac:dyDescent="0.2">
      <c r="A6" s="3" t="s">
        <v>103</v>
      </c>
      <c r="B6" s="9">
        <v>49</v>
      </c>
      <c r="C6" s="21">
        <v>16401.64</v>
      </c>
      <c r="D6" s="9">
        <v>4</v>
      </c>
      <c r="E6" s="21">
        <v>3641.83</v>
      </c>
      <c r="F6" s="9">
        <v>3</v>
      </c>
      <c r="G6" s="21">
        <v>478.38</v>
      </c>
      <c r="H6" s="9">
        <v>56</v>
      </c>
      <c r="I6" s="22">
        <v>20521.849999999999</v>
      </c>
    </row>
    <row r="7" spans="1:9" s="1" customFormat="1" ht="18" customHeight="1" x14ac:dyDescent="0.2">
      <c r="A7" s="489" t="s">
        <v>1085</v>
      </c>
      <c r="B7" s="9">
        <v>2</v>
      </c>
      <c r="C7" s="446">
        <v>1.36</v>
      </c>
      <c r="D7" s="9">
        <v>1</v>
      </c>
      <c r="E7" s="446">
        <v>2.36</v>
      </c>
      <c r="F7" s="9">
        <v>0</v>
      </c>
      <c r="G7" s="446">
        <v>0</v>
      </c>
      <c r="H7" s="9">
        <v>3</v>
      </c>
      <c r="I7" s="22">
        <v>3.7199999999999998</v>
      </c>
    </row>
    <row r="8" spans="1:9" s="1" customFormat="1" ht="18" customHeight="1" x14ac:dyDescent="0.2">
      <c r="A8" s="126">
        <v>43925</v>
      </c>
      <c r="B8" s="9">
        <v>2</v>
      </c>
      <c r="C8" s="446">
        <v>1.36</v>
      </c>
      <c r="D8" s="9">
        <v>1</v>
      </c>
      <c r="E8" s="446">
        <v>2.36</v>
      </c>
      <c r="F8" s="9">
        <v>0</v>
      </c>
      <c r="G8" s="446">
        <v>0</v>
      </c>
      <c r="H8" s="9">
        <v>3</v>
      </c>
      <c r="I8" s="22">
        <v>3.7199999999999998</v>
      </c>
    </row>
    <row r="9" spans="1:9" s="1" customFormat="1" ht="13.5" customHeight="1" x14ac:dyDescent="0.2">
      <c r="A9" s="535" t="s">
        <v>63</v>
      </c>
      <c r="B9" s="535"/>
      <c r="C9" s="535"/>
      <c r="D9" s="535"/>
      <c r="E9" s="535"/>
      <c r="F9" s="535"/>
      <c r="G9" s="535"/>
      <c r="H9" s="535"/>
      <c r="I9" s="535"/>
    </row>
    <row r="10" spans="1:9" s="1" customFormat="1" ht="15" customHeight="1" x14ac:dyDescent="0.2">
      <c r="A10" s="535" t="s">
        <v>75</v>
      </c>
      <c r="B10" s="535"/>
      <c r="C10" s="535"/>
      <c r="D10" s="535"/>
      <c r="E10" s="535"/>
      <c r="F10" s="535"/>
      <c r="G10" s="535"/>
      <c r="H10" s="535"/>
      <c r="I10" s="535"/>
    </row>
  </sheetData>
  <customSheetViews>
    <customSheetView guid="{24305A52-1154-42C7-AEBA-C6CC71961191}">
      <selection activeCell="P47" sqref="P47"/>
      <pageMargins left="0.7" right="0.7" top="0.75" bottom="0.75" header="0.3" footer="0.3"/>
      <pageSetup paperSize="9" orientation="portrait" r:id="rId1"/>
    </customSheetView>
    <customSheetView guid="{7B7F28D7-4946-4DF5-B4B6-7D23EA101C99}">
      <selection activeCell="E12" sqref="E12"/>
      <pageMargins left="0.7" right="0.7" top="0.75" bottom="0.75" header="0.3" footer="0.3"/>
      <pageSetup paperSize="9" orientation="portrait" r:id="rId2"/>
    </customSheetView>
    <customSheetView guid="{B1B47C0E-7F66-4A80-8423-32424C055E30}" showPageBreaks="1">
      <selection activeCell="P47" sqref="P47"/>
      <pageMargins left="0.7" right="0.7" top="0.75" bottom="0.75" header="0.3" footer="0.3"/>
      <pageSetup paperSize="9" orientation="portrait" r:id="rId3"/>
    </customSheetView>
  </customSheetViews>
  <mergeCells count="12">
    <mergeCell ref="A10:I10"/>
    <mergeCell ref="A9:I9"/>
    <mergeCell ref="A1:I1"/>
    <mergeCell ref="A2:A5"/>
    <mergeCell ref="B2:I2"/>
    <mergeCell ref="B3:G3"/>
    <mergeCell ref="H3:I3"/>
    <mergeCell ref="B4:C4"/>
    <mergeCell ref="D4:E4"/>
    <mergeCell ref="F4:G4"/>
    <mergeCell ref="H4:H5"/>
    <mergeCell ref="I4:I5"/>
  </mergeCells>
  <pageMargins left="0.7" right="0.7" top="0.75" bottom="0.75" header="0.3" footer="0.3"/>
  <pageSetup paperSize="9" orientation="portrait"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sqref="A1:I1"/>
    </sheetView>
  </sheetViews>
  <sheetFormatPr defaultRowHeight="12.75" x14ac:dyDescent="0.2"/>
  <cols>
    <col min="1" max="8" width="12.140625" customWidth="1"/>
    <col min="9" max="9" width="12.42578125" customWidth="1"/>
    <col min="10" max="10" width="4.7109375" customWidth="1"/>
  </cols>
  <sheetData>
    <row r="1" spans="1:9" s="72" customFormat="1" ht="17.25" customHeight="1" x14ac:dyDescent="0.2">
      <c r="A1" s="610" t="s">
        <v>523</v>
      </c>
      <c r="B1" s="610"/>
      <c r="C1" s="610"/>
      <c r="D1" s="610"/>
      <c r="E1" s="610"/>
      <c r="F1" s="610"/>
      <c r="G1" s="610"/>
      <c r="H1" s="610"/>
      <c r="I1" s="610"/>
    </row>
    <row r="2" spans="1:9" s="72" customFormat="1" ht="18" customHeight="1" x14ac:dyDescent="0.2">
      <c r="A2" s="608" t="s">
        <v>145</v>
      </c>
      <c r="B2" s="608" t="s">
        <v>524</v>
      </c>
      <c r="C2" s="608"/>
      <c r="D2" s="608"/>
      <c r="E2" s="608"/>
      <c r="F2" s="608" t="s">
        <v>496</v>
      </c>
      <c r="G2" s="608"/>
      <c r="H2" s="608"/>
      <c r="I2" s="608"/>
    </row>
    <row r="3" spans="1:9" s="72" customFormat="1" ht="18" customHeight="1" x14ac:dyDescent="0.2">
      <c r="A3" s="608"/>
      <c r="B3" s="74" t="s">
        <v>519</v>
      </c>
      <c r="C3" s="74" t="s">
        <v>525</v>
      </c>
      <c r="D3" s="74" t="s">
        <v>521</v>
      </c>
      <c r="E3" s="74" t="s">
        <v>522</v>
      </c>
      <c r="F3" s="74" t="s">
        <v>519</v>
      </c>
      <c r="G3" s="74" t="s">
        <v>520</v>
      </c>
      <c r="H3" s="74" t="s">
        <v>521</v>
      </c>
      <c r="I3" s="74" t="s">
        <v>522</v>
      </c>
    </row>
    <row r="4" spans="1:9" s="72" customFormat="1" ht="16.5" customHeight="1" x14ac:dyDescent="0.2">
      <c r="A4" s="75" t="s">
        <v>103</v>
      </c>
      <c r="B4" s="76">
        <v>3697571.6570000001</v>
      </c>
      <c r="C4" s="76">
        <v>991649.22309999994</v>
      </c>
      <c r="D4" s="77">
        <v>77821.751610000007</v>
      </c>
      <c r="E4" s="77">
        <v>39596.808019999997</v>
      </c>
      <c r="F4" s="76">
        <v>2565212.378</v>
      </c>
      <c r="G4" s="76">
        <v>942140.94609999994</v>
      </c>
      <c r="H4" s="76">
        <v>440868.72080000001</v>
      </c>
      <c r="I4" s="76">
        <v>899532.28419999999</v>
      </c>
    </row>
    <row r="5" spans="1:9" s="72" customFormat="1" ht="16.5" customHeight="1" x14ac:dyDescent="0.2">
      <c r="A5" s="75" t="s">
        <v>141</v>
      </c>
      <c r="B5" s="76">
        <v>282105.40490000002</v>
      </c>
      <c r="C5" s="77">
        <v>81657.161569999997</v>
      </c>
      <c r="D5" s="77">
        <v>6045.598669</v>
      </c>
      <c r="E5" s="77">
        <v>2397.3038889999998</v>
      </c>
      <c r="F5" s="76">
        <v>153692.5281</v>
      </c>
      <c r="G5" s="77">
        <v>74087.095490000007</v>
      </c>
      <c r="H5" s="77">
        <v>31407.265029999999</v>
      </c>
      <c r="I5" s="77">
        <v>64890.099569999998</v>
      </c>
    </row>
    <row r="6" spans="1:9" s="72" customFormat="1" ht="16.5" customHeight="1" x14ac:dyDescent="0.2">
      <c r="A6" s="75" t="s">
        <v>142</v>
      </c>
      <c r="B6" s="76">
        <v>282105.40490000002</v>
      </c>
      <c r="C6" s="77">
        <v>81657.161569999997</v>
      </c>
      <c r="D6" s="77">
        <v>6045.598669</v>
      </c>
      <c r="E6" s="77">
        <v>2397.3038889999998</v>
      </c>
      <c r="F6" s="76">
        <v>153692.5281</v>
      </c>
      <c r="G6" s="77">
        <v>74087.095490000007</v>
      </c>
      <c r="H6" s="77">
        <v>31407.265029999999</v>
      </c>
      <c r="I6" s="77">
        <v>64890.099569999998</v>
      </c>
    </row>
    <row r="7" spans="1:9" s="72" customFormat="1" ht="13.5" customHeight="1" x14ac:dyDescent="0.2">
      <c r="A7" s="611" t="s">
        <v>63</v>
      </c>
      <c r="B7" s="611"/>
      <c r="C7" s="611"/>
      <c r="D7" s="611"/>
      <c r="E7" s="611"/>
      <c r="F7" s="611"/>
      <c r="G7" s="611"/>
      <c r="H7" s="611"/>
      <c r="I7" s="611"/>
    </row>
    <row r="8" spans="1:9" s="72" customFormat="1" ht="15" customHeight="1" x14ac:dyDescent="0.2">
      <c r="A8" s="611" t="s">
        <v>237</v>
      </c>
      <c r="B8" s="611"/>
      <c r="C8" s="611"/>
      <c r="D8" s="611"/>
      <c r="E8" s="611"/>
      <c r="F8" s="611"/>
      <c r="G8" s="611"/>
      <c r="H8" s="611"/>
      <c r="I8" s="611"/>
    </row>
    <row r="9" spans="1:9" s="72" customFormat="1" ht="26.1" customHeight="1" x14ac:dyDescent="0.2"/>
  </sheetData>
  <customSheetViews>
    <customSheetView guid="{24305A52-1154-42C7-AEBA-C6CC71961191}">
      <selection sqref="A1:I1"/>
      <pageMargins left="0.7" right="0.7" top="0.75" bottom="0.75" header="0.3" footer="0.3"/>
      <pageSetup paperSize="9" orientation="portrait" r:id="rId1"/>
    </customSheetView>
    <customSheetView guid="{7B7F28D7-4946-4DF5-B4B6-7D23EA101C99}">
      <selection sqref="A1:I1"/>
      <pageMargins left="0.7" right="0.7" top="0.75" bottom="0.75" header="0.3" footer="0.3"/>
      <pageSetup paperSize="9" orientation="portrait" r:id="rId2"/>
    </customSheetView>
    <customSheetView guid="{B1B47C0E-7F66-4A80-8423-32424C055E30}" showPageBreaks="1">
      <selection sqref="A1:I1"/>
      <pageMargins left="0.7" right="0.7" top="0.75" bottom="0.75" header="0.3" footer="0.3"/>
      <pageSetup paperSize="9" orientation="portrait" r:id="rId3"/>
    </customSheetView>
  </customSheetViews>
  <mergeCells count="6">
    <mergeCell ref="A1:I1"/>
    <mergeCell ref="A2:A3"/>
    <mergeCell ref="B2:E2"/>
    <mergeCell ref="F2:I2"/>
    <mergeCell ref="A8:I8"/>
    <mergeCell ref="A7:I7"/>
  </mergeCells>
  <pageMargins left="0.7" right="0.7" top="0.75" bottom="0.75" header="0.3" footer="0.3"/>
  <pageSetup paperSize="9" orientation="portrait"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F19" sqref="F19"/>
    </sheetView>
  </sheetViews>
  <sheetFormatPr defaultColWidth="15" defaultRowHeight="12.75" x14ac:dyDescent="0.2"/>
  <sheetData>
    <row r="1" spans="1:9" ht="12.75" customHeight="1" x14ac:dyDescent="0.2">
      <c r="A1" s="612" t="s">
        <v>526</v>
      </c>
      <c r="B1" s="612"/>
      <c r="C1" s="612"/>
      <c r="D1" s="612"/>
      <c r="E1" s="612"/>
      <c r="F1" s="612"/>
      <c r="G1" s="612"/>
      <c r="H1" s="612"/>
      <c r="I1" s="612"/>
    </row>
    <row r="2" spans="1:9" x14ac:dyDescent="0.2">
      <c r="A2" s="608" t="s">
        <v>145</v>
      </c>
      <c r="B2" s="608" t="s">
        <v>524</v>
      </c>
      <c r="C2" s="608"/>
      <c r="D2" s="608"/>
      <c r="E2" s="608"/>
      <c r="F2" s="608" t="s">
        <v>496</v>
      </c>
      <c r="G2" s="608"/>
      <c r="H2" s="608"/>
      <c r="I2" s="608"/>
    </row>
    <row r="3" spans="1:9" x14ac:dyDescent="0.2">
      <c r="A3" s="608"/>
      <c r="B3" s="74" t="s">
        <v>519</v>
      </c>
      <c r="C3" s="74" t="s">
        <v>525</v>
      </c>
      <c r="D3" s="74" t="s">
        <v>521</v>
      </c>
      <c r="E3" s="74" t="s">
        <v>522</v>
      </c>
      <c r="F3" s="74" t="s">
        <v>519</v>
      </c>
      <c r="G3" s="74" t="s">
        <v>520</v>
      </c>
      <c r="H3" s="74" t="s">
        <v>521</v>
      </c>
      <c r="I3" s="74" t="s">
        <v>522</v>
      </c>
    </row>
    <row r="4" spans="1:9" x14ac:dyDescent="0.2">
      <c r="A4" s="75" t="s">
        <v>103</v>
      </c>
      <c r="B4" s="77">
        <v>39121.486169999996</v>
      </c>
      <c r="C4" s="77">
        <v>2373.3683209999999</v>
      </c>
      <c r="D4" s="77">
        <v>25.859646250000001</v>
      </c>
      <c r="E4" s="77">
        <v>0.35620000000000002</v>
      </c>
      <c r="F4" s="77">
        <v>371.327628</v>
      </c>
      <c r="G4" s="77">
        <v>65.06337225</v>
      </c>
      <c r="H4" s="77">
        <v>0</v>
      </c>
      <c r="I4" s="77">
        <v>0</v>
      </c>
    </row>
    <row r="5" spans="1:9" x14ac:dyDescent="0.2">
      <c r="A5" s="75" t="s">
        <v>141</v>
      </c>
      <c r="B5" s="77">
        <v>1556.7071227500001</v>
      </c>
      <c r="C5" s="77">
        <v>227.80689924999999</v>
      </c>
      <c r="D5" s="77">
        <v>0.76739875000000002</v>
      </c>
      <c r="E5" s="77">
        <v>0</v>
      </c>
      <c r="F5" s="77">
        <v>0</v>
      </c>
      <c r="G5" s="77">
        <v>0</v>
      </c>
      <c r="H5" s="77">
        <v>0</v>
      </c>
      <c r="I5" s="77">
        <v>0</v>
      </c>
    </row>
    <row r="6" spans="1:9" x14ac:dyDescent="0.2">
      <c r="A6" s="75" t="s">
        <v>142</v>
      </c>
      <c r="B6" s="77">
        <v>1556.7071227500001</v>
      </c>
      <c r="C6" s="77">
        <v>227.80689924999999</v>
      </c>
      <c r="D6" s="77">
        <v>0.76739875000000002</v>
      </c>
      <c r="E6" s="77">
        <v>0</v>
      </c>
      <c r="F6" s="77">
        <v>0</v>
      </c>
      <c r="G6" s="77">
        <v>0</v>
      </c>
      <c r="H6" s="77">
        <v>0</v>
      </c>
      <c r="I6" s="77">
        <v>0</v>
      </c>
    </row>
    <row r="7" spans="1:9" x14ac:dyDescent="0.2">
      <c r="A7" s="609" t="s">
        <v>63</v>
      </c>
      <c r="B7" s="609"/>
      <c r="C7" s="609"/>
      <c r="D7" s="609"/>
      <c r="E7" s="609"/>
      <c r="F7" s="609"/>
      <c r="G7" s="609"/>
      <c r="H7" s="609"/>
      <c r="I7" s="609"/>
    </row>
    <row r="8" spans="1:9" x14ac:dyDescent="0.2">
      <c r="A8" s="609" t="s">
        <v>204</v>
      </c>
      <c r="B8" s="609"/>
      <c r="C8" s="609"/>
      <c r="D8" s="609"/>
      <c r="E8" s="609"/>
      <c r="F8" s="609"/>
      <c r="G8" s="609"/>
      <c r="H8" s="609"/>
      <c r="I8" s="609"/>
    </row>
  </sheetData>
  <customSheetViews>
    <customSheetView guid="{24305A52-1154-42C7-AEBA-C6CC71961191}">
      <selection activeCell="F19" sqref="F19"/>
      <pageMargins left="0.7" right="0.7" top="0.75" bottom="0.75" header="0.3" footer="0.3"/>
      <pageSetup paperSize="9" orientation="portrait" r:id="rId1"/>
    </customSheetView>
    <customSheetView guid="{7B7F28D7-4946-4DF5-B4B6-7D23EA101C99}">
      <selection activeCell="F19" sqref="F19"/>
      <pageMargins left="0.7" right="0.7" top="0.75" bottom="0.75" header="0.3" footer="0.3"/>
      <pageSetup paperSize="9" orientation="portrait" r:id="rId2"/>
    </customSheetView>
    <customSheetView guid="{B1B47C0E-7F66-4A80-8423-32424C055E30}" showPageBreaks="1">
      <selection activeCell="F19" sqref="F19"/>
      <pageMargins left="0.7" right="0.7" top="0.75" bottom="0.75" header="0.3" footer="0.3"/>
      <pageSetup paperSize="9" orientation="portrait" r:id="rId3"/>
    </customSheetView>
  </customSheetViews>
  <mergeCells count="6">
    <mergeCell ref="A1:I1"/>
    <mergeCell ref="A2:A3"/>
    <mergeCell ref="B2:E2"/>
    <mergeCell ref="F2:I2"/>
    <mergeCell ref="A8:I8"/>
    <mergeCell ref="A7:I7"/>
  </mergeCells>
  <pageMargins left="0.7" right="0.7" top="0.75" bottom="0.75" header="0.3" footer="0.3"/>
  <pageSetup paperSize="9" orientation="portrait"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K4" sqref="K1:N1048576"/>
    </sheetView>
  </sheetViews>
  <sheetFormatPr defaultRowHeight="12.75" x14ac:dyDescent="0.2"/>
  <cols>
    <col min="7" max="7" width="12.7109375" customWidth="1"/>
    <col min="8" max="8" width="10.5703125" customWidth="1"/>
  </cols>
  <sheetData>
    <row r="1" spans="1:14" x14ac:dyDescent="0.2">
      <c r="A1" s="613" t="s">
        <v>24</v>
      </c>
      <c r="B1" s="613"/>
      <c r="C1" s="613"/>
      <c r="D1" s="613"/>
      <c r="E1" s="613"/>
      <c r="F1" s="613"/>
      <c r="G1" s="613"/>
      <c r="H1" s="613"/>
      <c r="I1" s="613"/>
      <c r="J1" s="613"/>
      <c r="K1" s="613"/>
      <c r="L1" s="613"/>
      <c r="M1" s="613"/>
      <c r="N1" s="72"/>
    </row>
    <row r="2" spans="1:14" x14ac:dyDescent="0.2">
      <c r="A2" s="614" t="s">
        <v>115</v>
      </c>
      <c r="B2" s="614" t="s">
        <v>179</v>
      </c>
      <c r="C2" s="607" t="s">
        <v>151</v>
      </c>
      <c r="D2" s="607"/>
      <c r="E2" s="607"/>
      <c r="F2" s="607"/>
      <c r="G2" s="607" t="s">
        <v>152</v>
      </c>
      <c r="H2" s="607"/>
      <c r="I2" s="607"/>
      <c r="J2" s="607"/>
      <c r="K2" s="607" t="s">
        <v>153</v>
      </c>
      <c r="L2" s="607"/>
      <c r="M2" s="607"/>
      <c r="N2" s="607"/>
    </row>
    <row r="3" spans="1:14" x14ac:dyDescent="0.2">
      <c r="A3" s="614"/>
      <c r="B3" s="614"/>
      <c r="C3" s="607" t="s">
        <v>527</v>
      </c>
      <c r="D3" s="607"/>
      <c r="E3" s="615" t="s">
        <v>528</v>
      </c>
      <c r="F3" s="615"/>
      <c r="G3" s="607" t="s">
        <v>527</v>
      </c>
      <c r="H3" s="607"/>
      <c r="I3" s="615" t="s">
        <v>528</v>
      </c>
      <c r="J3" s="615"/>
      <c r="K3" s="607" t="s">
        <v>529</v>
      </c>
      <c r="L3" s="607"/>
      <c r="M3" s="607" t="s">
        <v>530</v>
      </c>
      <c r="N3" s="607"/>
    </row>
    <row r="4" spans="1:14" ht="51" x14ac:dyDescent="0.2">
      <c r="A4" s="614"/>
      <c r="B4" s="614"/>
      <c r="C4" s="78" t="s">
        <v>491</v>
      </c>
      <c r="D4" s="80" t="s">
        <v>531</v>
      </c>
      <c r="E4" s="78" t="s">
        <v>491</v>
      </c>
      <c r="F4" s="80" t="s">
        <v>531</v>
      </c>
      <c r="G4" s="79" t="s">
        <v>450</v>
      </c>
      <c r="H4" s="80" t="s">
        <v>531</v>
      </c>
      <c r="I4" s="79" t="s">
        <v>450</v>
      </c>
      <c r="J4" s="80" t="s">
        <v>493</v>
      </c>
      <c r="K4" s="78" t="s">
        <v>492</v>
      </c>
      <c r="L4" s="80" t="s">
        <v>531</v>
      </c>
      <c r="M4" s="78" t="s">
        <v>491</v>
      </c>
      <c r="N4" s="80" t="s">
        <v>493</v>
      </c>
    </row>
    <row r="5" spans="1:14" x14ac:dyDescent="0.2">
      <c r="A5" s="75" t="s">
        <v>103</v>
      </c>
      <c r="B5" s="81">
        <v>243</v>
      </c>
      <c r="C5" s="76">
        <v>4917740</v>
      </c>
      <c r="D5" s="76">
        <v>100045.43150000001</v>
      </c>
      <c r="E5" s="77">
        <v>32362</v>
      </c>
      <c r="F5" s="77">
        <v>682.81</v>
      </c>
      <c r="G5" s="82">
        <v>17661885</v>
      </c>
      <c r="H5" s="76">
        <v>360811.13909999997</v>
      </c>
      <c r="I5" s="77">
        <v>77036</v>
      </c>
      <c r="J5" s="77">
        <v>1592.8485949999999</v>
      </c>
      <c r="K5" s="77">
        <v>0</v>
      </c>
      <c r="L5" s="77">
        <v>0</v>
      </c>
      <c r="M5" s="77">
        <v>0</v>
      </c>
      <c r="N5" s="77">
        <v>0</v>
      </c>
    </row>
    <row r="6" spans="1:14" x14ac:dyDescent="0.2">
      <c r="A6" s="75" t="s">
        <v>141</v>
      </c>
      <c r="B6" s="81">
        <v>17</v>
      </c>
      <c r="C6" s="76">
        <v>117135</v>
      </c>
      <c r="D6" s="77">
        <v>2394.6293999999998</v>
      </c>
      <c r="E6" s="77">
        <v>22389</v>
      </c>
      <c r="F6" s="77">
        <v>486.62</v>
      </c>
      <c r="G6" s="76">
        <v>478168</v>
      </c>
      <c r="H6" s="77">
        <v>9733.7467489999999</v>
      </c>
      <c r="I6" s="77">
        <v>51482</v>
      </c>
      <c r="J6" s="77">
        <v>1075.917142</v>
      </c>
      <c r="K6" s="77">
        <v>0</v>
      </c>
      <c r="L6" s="77">
        <v>0</v>
      </c>
      <c r="M6" s="77">
        <v>0</v>
      </c>
      <c r="N6" s="77">
        <v>0</v>
      </c>
    </row>
    <row r="7" spans="1:14" x14ac:dyDescent="0.2">
      <c r="A7" s="75" t="s">
        <v>142</v>
      </c>
      <c r="B7" s="81">
        <v>17</v>
      </c>
      <c r="C7" s="76">
        <v>117135</v>
      </c>
      <c r="D7" s="77">
        <v>2394.6293999999998</v>
      </c>
      <c r="E7" s="77">
        <v>22389</v>
      </c>
      <c r="F7" s="77">
        <v>486.62</v>
      </c>
      <c r="G7" s="76">
        <v>478168</v>
      </c>
      <c r="H7" s="77">
        <v>9733.7467489999999</v>
      </c>
      <c r="I7" s="77">
        <v>51482</v>
      </c>
      <c r="J7" s="77">
        <v>1075.917142</v>
      </c>
      <c r="K7" s="77">
        <v>0</v>
      </c>
      <c r="L7" s="77">
        <v>0</v>
      </c>
      <c r="M7" s="77">
        <v>0</v>
      </c>
      <c r="N7" s="77">
        <v>0</v>
      </c>
    </row>
    <row r="8" spans="1:14" x14ac:dyDescent="0.2">
      <c r="A8" s="609" t="s">
        <v>63</v>
      </c>
      <c r="B8" s="609"/>
      <c r="C8" s="609"/>
      <c r="D8" s="609"/>
      <c r="E8" s="609"/>
      <c r="F8" s="609"/>
      <c r="G8" s="609"/>
      <c r="H8" s="609"/>
      <c r="I8" s="609"/>
      <c r="J8" s="609"/>
      <c r="K8" s="609"/>
      <c r="L8" s="609"/>
      <c r="M8" s="609"/>
      <c r="N8" s="609"/>
    </row>
    <row r="9" spans="1:14" x14ac:dyDescent="0.2">
      <c r="A9" s="609" t="s">
        <v>532</v>
      </c>
      <c r="B9" s="609"/>
      <c r="C9" s="609"/>
      <c r="D9" s="609"/>
      <c r="E9" s="609"/>
      <c r="F9" s="609"/>
      <c r="G9" s="609"/>
      <c r="H9" s="609"/>
      <c r="I9" s="609"/>
      <c r="J9" s="609"/>
      <c r="K9" s="609"/>
      <c r="L9" s="609"/>
      <c r="M9" s="609"/>
      <c r="N9" s="609"/>
    </row>
  </sheetData>
  <customSheetViews>
    <customSheetView guid="{24305A52-1154-42C7-AEBA-C6CC71961191}">
      <selection activeCell="K4" sqref="K1:N1048576"/>
      <pageMargins left="0.7" right="0.7" top="0.75" bottom="0.75" header="0.3" footer="0.3"/>
      <pageSetup paperSize="9" orientation="portrait" r:id="rId1"/>
    </customSheetView>
    <customSheetView guid="{7B7F28D7-4946-4DF5-B4B6-7D23EA101C99}">
      <selection activeCell="K4" sqref="K1:N1048576"/>
      <pageMargins left="0.7" right="0.7" top="0.75" bottom="0.75" header="0.3" footer="0.3"/>
      <pageSetup paperSize="9" orientation="portrait" r:id="rId2"/>
    </customSheetView>
    <customSheetView guid="{B1B47C0E-7F66-4A80-8423-32424C055E30}" showPageBreaks="1">
      <selection activeCell="K4" sqref="K1:N1048576"/>
      <pageMargins left="0.7" right="0.7" top="0.75" bottom="0.75" header="0.3" footer="0.3"/>
      <pageSetup paperSize="9" orientation="portrait" r:id="rId3"/>
    </customSheetView>
  </customSheetViews>
  <mergeCells count="14">
    <mergeCell ref="A9:N9"/>
    <mergeCell ref="A8:N8"/>
    <mergeCell ref="A1:M1"/>
    <mergeCell ref="A2:A4"/>
    <mergeCell ref="B2:B4"/>
    <mergeCell ref="C2:F2"/>
    <mergeCell ref="G2:J2"/>
    <mergeCell ref="K2:N2"/>
    <mergeCell ref="C3:D3"/>
    <mergeCell ref="E3:F3"/>
    <mergeCell ref="G3:H3"/>
    <mergeCell ref="I3:J3"/>
    <mergeCell ref="K3:L3"/>
    <mergeCell ref="M3:N3"/>
  </mergeCells>
  <pageMargins left="0.7" right="0.7" top="0.75" bottom="0.75" header="0.3" footer="0.3"/>
  <pageSetup paperSize="9" orientation="portrait"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I17" sqref="I17"/>
    </sheetView>
  </sheetViews>
  <sheetFormatPr defaultRowHeight="12.75" x14ac:dyDescent="0.2"/>
  <cols>
    <col min="1" max="1" width="14.7109375" customWidth="1"/>
    <col min="2" max="2" width="16.5703125" customWidth="1"/>
    <col min="3" max="6" width="12.140625" customWidth="1"/>
    <col min="7" max="7" width="8" customWidth="1"/>
    <col min="8" max="8" width="22.140625" customWidth="1"/>
    <col min="9" max="9" width="4.7109375" customWidth="1"/>
  </cols>
  <sheetData>
    <row r="1" spans="1:8" s="72" customFormat="1" ht="15" customHeight="1" x14ac:dyDescent="0.2">
      <c r="A1" s="606" t="s">
        <v>533</v>
      </c>
      <c r="B1" s="606"/>
      <c r="C1" s="606"/>
      <c r="D1" s="606"/>
      <c r="E1" s="606"/>
      <c r="F1" s="606"/>
      <c r="G1" s="606"/>
      <c r="H1" s="606"/>
    </row>
    <row r="2" spans="1:8" s="72" customFormat="1" ht="18" customHeight="1" x14ac:dyDescent="0.2">
      <c r="A2" s="617" t="s">
        <v>115</v>
      </c>
      <c r="B2" s="619" t="s">
        <v>151</v>
      </c>
      <c r="C2" s="620"/>
      <c r="D2" s="619" t="s">
        <v>152</v>
      </c>
      <c r="E2" s="620"/>
      <c r="F2" s="619" t="s">
        <v>153</v>
      </c>
      <c r="G2" s="620"/>
    </row>
    <row r="3" spans="1:8" s="72" customFormat="1" ht="37.5" customHeight="1" x14ac:dyDescent="0.2">
      <c r="A3" s="618"/>
      <c r="B3" s="79" t="s">
        <v>459</v>
      </c>
      <c r="C3" s="78" t="s">
        <v>534</v>
      </c>
      <c r="D3" s="79" t="s">
        <v>459</v>
      </c>
      <c r="E3" s="78" t="s">
        <v>534</v>
      </c>
      <c r="F3" s="78" t="s">
        <v>535</v>
      </c>
      <c r="G3" s="78" t="s">
        <v>534</v>
      </c>
    </row>
    <row r="4" spans="1:8" s="72" customFormat="1" ht="18" customHeight="1" x14ac:dyDescent="0.2">
      <c r="A4" s="75" t="s">
        <v>103</v>
      </c>
      <c r="B4" s="83">
        <v>1417.0222240000001</v>
      </c>
      <c r="C4" s="83">
        <v>23.052129999999998</v>
      </c>
      <c r="D4" s="83">
        <v>1400.2491</v>
      </c>
      <c r="E4" s="83">
        <v>20.05797746</v>
      </c>
      <c r="F4" s="84">
        <v>0</v>
      </c>
      <c r="G4" s="84">
        <v>0</v>
      </c>
    </row>
    <row r="5" spans="1:8" s="72" customFormat="1" ht="18" customHeight="1" x14ac:dyDescent="0.2">
      <c r="A5" s="75" t="s">
        <v>141</v>
      </c>
      <c r="B5" s="83">
        <v>100.356579</v>
      </c>
      <c r="C5" s="83">
        <v>0.31318800000000002</v>
      </c>
      <c r="D5" s="83">
        <v>78.215149999999994</v>
      </c>
      <c r="E5" s="83">
        <v>0.38330288000000001</v>
      </c>
      <c r="F5" s="84">
        <v>0</v>
      </c>
      <c r="G5" s="84">
        <v>0</v>
      </c>
    </row>
    <row r="6" spans="1:8" s="72" customFormat="1" ht="18" customHeight="1" x14ac:dyDescent="0.2">
      <c r="A6" s="75" t="s">
        <v>142</v>
      </c>
      <c r="B6" s="83">
        <v>100.356579</v>
      </c>
      <c r="C6" s="83">
        <v>0.31318800000000002</v>
      </c>
      <c r="D6" s="83">
        <v>78.215149999999994</v>
      </c>
      <c r="E6" s="83">
        <v>0.38330288000000001</v>
      </c>
      <c r="F6" s="84">
        <v>0</v>
      </c>
      <c r="G6" s="84">
        <v>0</v>
      </c>
    </row>
    <row r="7" spans="1:8" s="72" customFormat="1" ht="18" customHeight="1" x14ac:dyDescent="0.2">
      <c r="A7" s="611" t="s">
        <v>63</v>
      </c>
      <c r="B7" s="611"/>
      <c r="C7" s="611"/>
      <c r="D7" s="611"/>
      <c r="E7" s="611"/>
      <c r="F7" s="611"/>
      <c r="G7" s="611"/>
    </row>
    <row r="8" spans="1:8" s="72" customFormat="1" ht="19.5" customHeight="1" x14ac:dyDescent="0.2">
      <c r="A8" s="616" t="s">
        <v>536</v>
      </c>
      <c r="B8" s="616"/>
      <c r="C8" s="616"/>
      <c r="D8" s="616"/>
      <c r="E8" s="616"/>
      <c r="F8" s="616"/>
      <c r="G8" s="616"/>
    </row>
    <row r="9" spans="1:8" s="72" customFormat="1" ht="28.35" customHeight="1" x14ac:dyDescent="0.2"/>
  </sheetData>
  <customSheetViews>
    <customSheetView guid="{24305A52-1154-42C7-AEBA-C6CC71961191}">
      <selection activeCell="I17" sqref="I17"/>
      <pageMargins left="0.7" right="0.7" top="0.75" bottom="0.75" header="0.3" footer="0.3"/>
      <pageSetup paperSize="9" orientation="portrait" r:id="rId1"/>
    </customSheetView>
    <customSheetView guid="{7B7F28D7-4946-4DF5-B4B6-7D23EA101C99}">
      <selection activeCell="I17" sqref="I17"/>
      <pageMargins left="0.7" right="0.7" top="0.75" bottom="0.75" header="0.3" footer="0.3"/>
      <pageSetup paperSize="9" orientation="portrait" r:id="rId2"/>
    </customSheetView>
    <customSheetView guid="{B1B47C0E-7F66-4A80-8423-32424C055E30}" showPageBreaks="1">
      <selection activeCell="I17" sqref="I17"/>
      <pageMargins left="0.7" right="0.7" top="0.75" bottom="0.75" header="0.3" footer="0.3"/>
      <pageSetup paperSize="9" orientation="portrait" r:id="rId3"/>
    </customSheetView>
  </customSheetViews>
  <mergeCells count="7">
    <mergeCell ref="A8:G8"/>
    <mergeCell ref="A7:G7"/>
    <mergeCell ref="A1:H1"/>
    <mergeCell ref="A2:A3"/>
    <mergeCell ref="B2:C2"/>
    <mergeCell ref="D2:E2"/>
    <mergeCell ref="F2:G2"/>
  </mergeCells>
  <pageMargins left="0.7" right="0.7" top="0.75" bottom="0.75" header="0.3" footer="0.3"/>
  <pageSetup paperSize="9" orientation="portrait" r:id="rId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6" sqref="A6:F6"/>
    </sheetView>
  </sheetViews>
  <sheetFormatPr defaultRowHeight="12.75" x14ac:dyDescent="0.2"/>
  <cols>
    <col min="1" max="6" width="12.140625" customWidth="1"/>
    <col min="7" max="7" width="4.85546875" customWidth="1"/>
  </cols>
  <sheetData>
    <row r="1" spans="1:6" s="72" customFormat="1" ht="15" customHeight="1" x14ac:dyDescent="0.2">
      <c r="A1" s="621" t="s">
        <v>25</v>
      </c>
      <c r="B1" s="621"/>
      <c r="C1" s="621"/>
      <c r="D1" s="621"/>
    </row>
    <row r="2" spans="1:6" s="72" customFormat="1" ht="51" customHeight="1" x14ac:dyDescent="0.2">
      <c r="A2" s="78" t="s">
        <v>145</v>
      </c>
      <c r="B2" s="85" t="s">
        <v>537</v>
      </c>
      <c r="C2" s="85" t="s">
        <v>538</v>
      </c>
      <c r="D2" s="85" t="s">
        <v>539</v>
      </c>
      <c r="E2" s="78" t="s">
        <v>540</v>
      </c>
      <c r="F2" s="78" t="s">
        <v>541</v>
      </c>
    </row>
    <row r="3" spans="1:6" s="72" customFormat="1" ht="18" customHeight="1" x14ac:dyDescent="0.2">
      <c r="A3" s="3" t="s">
        <v>103</v>
      </c>
      <c r="B3" s="418">
        <f>SUM(B4:B15)</f>
        <v>289507.3</v>
      </c>
      <c r="C3" s="418">
        <f>SUM(C4:C15)</f>
        <v>319224.38</v>
      </c>
      <c r="D3" s="417">
        <f>SUM(D4:D15)</f>
        <v>-29717.08</v>
      </c>
      <c r="E3" s="495">
        <f>SUM(E4:E15)</f>
        <v>-3922.36</v>
      </c>
      <c r="F3" s="495">
        <v>245112.63</v>
      </c>
    </row>
    <row r="4" spans="1:6" s="72" customFormat="1" ht="18" customHeight="1" x14ac:dyDescent="0.2">
      <c r="A4" s="3" t="s">
        <v>141</v>
      </c>
      <c r="B4" s="76">
        <v>144753.65</v>
      </c>
      <c r="C4" s="76">
        <v>159612.19</v>
      </c>
      <c r="D4" s="77">
        <v>-14858.54</v>
      </c>
      <c r="E4" s="81">
        <v>-1961.18</v>
      </c>
      <c r="F4" s="81">
        <v>243151.45</v>
      </c>
    </row>
    <row r="5" spans="1:6" s="72" customFormat="1" ht="18" customHeight="1" x14ac:dyDescent="0.2">
      <c r="A5" s="75" t="s">
        <v>142</v>
      </c>
      <c r="B5" s="76">
        <v>144753.65</v>
      </c>
      <c r="C5" s="76">
        <v>159612.19</v>
      </c>
      <c r="D5" s="77">
        <v>-14858.54</v>
      </c>
      <c r="E5" s="81">
        <v>-1961.18</v>
      </c>
      <c r="F5" s="81">
        <v>243151.45</v>
      </c>
    </row>
    <row r="6" spans="1:6" s="72" customFormat="1" ht="18" customHeight="1" x14ac:dyDescent="0.2">
      <c r="A6" s="609" t="s">
        <v>63</v>
      </c>
      <c r="B6" s="609"/>
      <c r="C6" s="609"/>
      <c r="D6" s="609"/>
      <c r="E6" s="609"/>
      <c r="F6" s="609"/>
    </row>
    <row r="7" spans="1:6" s="72" customFormat="1" ht="18.75" customHeight="1" x14ac:dyDescent="0.2">
      <c r="A7" s="609" t="s">
        <v>542</v>
      </c>
      <c r="B7" s="609"/>
      <c r="C7" s="609"/>
      <c r="D7" s="609"/>
      <c r="E7" s="609"/>
      <c r="F7" s="609"/>
    </row>
    <row r="8" spans="1:6" s="72" customFormat="1" ht="28.35" customHeight="1" x14ac:dyDescent="0.2"/>
  </sheetData>
  <customSheetViews>
    <customSheetView guid="{24305A52-1154-42C7-AEBA-C6CC71961191}">
      <selection activeCell="A6" sqref="A6:F6"/>
      <pageMargins left="0.7" right="0.7" top="0.75" bottom="0.75" header="0.3" footer="0.3"/>
      <pageSetup paperSize="9" orientation="portrait" r:id="rId1"/>
    </customSheetView>
    <customSheetView guid="{7B7F28D7-4946-4DF5-B4B6-7D23EA101C99}">
      <selection activeCell="A6" sqref="A6:F6"/>
      <pageMargins left="0.7" right="0.7" top="0.75" bottom="0.75" header="0.3" footer="0.3"/>
      <pageSetup paperSize="9" orientation="portrait" r:id="rId2"/>
    </customSheetView>
    <customSheetView guid="{B1B47C0E-7F66-4A80-8423-32424C055E30}" showPageBreaks="1">
      <selection activeCell="A6" sqref="A6:F6"/>
      <pageMargins left="0.7" right="0.7" top="0.75" bottom="0.75" header="0.3" footer="0.3"/>
      <pageSetup paperSize="9" orientation="portrait" r:id="rId3"/>
    </customSheetView>
  </customSheetViews>
  <mergeCells count="3">
    <mergeCell ref="A1:D1"/>
    <mergeCell ref="A7:F7"/>
    <mergeCell ref="A6:F6"/>
  </mergeCells>
  <pageMargins left="0.7" right="0.7" top="0.75" bottom="0.75" header="0.3" footer="0.3"/>
  <pageSetup paperSize="9" orientation="portrait" r:id="rId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I2" sqref="I2"/>
    </sheetView>
  </sheetViews>
  <sheetFormatPr defaultRowHeight="12.75" x14ac:dyDescent="0.2"/>
  <cols>
    <col min="1" max="1" width="14.85546875" style="103" bestFit="1" customWidth="1"/>
    <col min="2" max="5" width="14.7109375" style="103" bestFit="1" customWidth="1"/>
    <col min="6" max="6" width="16.42578125" style="103" bestFit="1" customWidth="1"/>
    <col min="7" max="7" width="9.140625" style="103"/>
    <col min="8" max="8" width="8.85546875" style="103" bestFit="1" customWidth="1"/>
    <col min="9" max="16384" width="9.140625" style="103"/>
  </cols>
  <sheetData>
    <row r="1" spans="1:6" ht="22.5" customHeight="1" x14ac:dyDescent="0.2">
      <c r="A1" s="413" t="s">
        <v>543</v>
      </c>
      <c r="B1" s="413"/>
      <c r="C1" s="413"/>
      <c r="D1" s="413"/>
      <c r="E1" s="413"/>
      <c r="F1" s="413"/>
    </row>
    <row r="2" spans="1:6" s="106" customFormat="1" ht="125.25" customHeight="1" x14ac:dyDescent="0.2">
      <c r="A2" s="414" t="s">
        <v>115</v>
      </c>
      <c r="B2" s="415" t="s">
        <v>544</v>
      </c>
      <c r="C2" s="415" t="s">
        <v>545</v>
      </c>
      <c r="D2" s="415" t="s">
        <v>546</v>
      </c>
      <c r="E2" s="415" t="s">
        <v>547</v>
      </c>
      <c r="F2" s="415" t="s">
        <v>548</v>
      </c>
    </row>
    <row r="3" spans="1:6" s="106" customFormat="1" ht="18" customHeight="1" x14ac:dyDescent="0.2">
      <c r="A3" s="416" t="s">
        <v>118</v>
      </c>
      <c r="B3" s="417">
        <v>78110</v>
      </c>
      <c r="C3" s="417">
        <v>77287</v>
      </c>
      <c r="D3" s="418">
        <v>3342680</v>
      </c>
      <c r="E3" s="419">
        <f>(B3/D3)*100</f>
        <v>2.3367477592829706</v>
      </c>
      <c r="F3" s="419">
        <f>(C3/D3)*100</f>
        <v>2.3121267964627186</v>
      </c>
    </row>
    <row r="4" spans="1:6" s="106" customFormat="1" ht="18" customHeight="1" x14ac:dyDescent="0.25">
      <c r="A4" s="416" t="s">
        <v>103</v>
      </c>
      <c r="B4" s="497">
        <v>48006.398270333913</v>
      </c>
      <c r="C4" s="498">
        <v>47852</v>
      </c>
      <c r="D4" s="499">
        <v>2490223</v>
      </c>
      <c r="E4" s="500">
        <f>(B4/D4)*100</f>
        <v>1.9277951520941663</v>
      </c>
      <c r="F4" s="500">
        <f>(C4/D4)*100</f>
        <v>1.9215949736228441</v>
      </c>
    </row>
    <row r="5" spans="1:6" s="106" customFormat="1" ht="18" customHeight="1" x14ac:dyDescent="0.25">
      <c r="A5" s="416" t="s">
        <v>1085</v>
      </c>
      <c r="B5" s="502">
        <v>57100</v>
      </c>
      <c r="C5" s="502">
        <v>56923</v>
      </c>
      <c r="D5" s="505">
        <v>2819841</v>
      </c>
      <c r="E5" s="496">
        <f>(B5/D5)*100</f>
        <v>2.0249368670077499</v>
      </c>
      <c r="F5" s="500">
        <f>(C5/D5)*100</f>
        <v>2.0186599173499498</v>
      </c>
    </row>
    <row r="6" spans="1:6" s="106" customFormat="1" ht="18" customHeight="1" x14ac:dyDescent="0.2">
      <c r="A6" s="416" t="s">
        <v>142</v>
      </c>
      <c r="B6" s="417">
        <v>57100</v>
      </c>
      <c r="C6" s="417">
        <v>56923</v>
      </c>
      <c r="D6" s="418">
        <v>2819841</v>
      </c>
      <c r="E6" s="419">
        <f>(B6/D6)*100</f>
        <v>2.0249368670077499</v>
      </c>
      <c r="F6" s="419">
        <f>(C6/D6)*100</f>
        <v>2.0186599173499498</v>
      </c>
    </row>
    <row r="7" spans="1:6" s="106" customFormat="1" ht="45.75" customHeight="1" x14ac:dyDescent="0.2">
      <c r="A7" s="622" t="s">
        <v>549</v>
      </c>
      <c r="B7" s="622"/>
      <c r="C7" s="622"/>
      <c r="D7" s="622"/>
      <c r="E7" s="622"/>
      <c r="F7" s="622"/>
    </row>
    <row r="8" spans="1:6" s="106" customFormat="1" ht="24" x14ac:dyDescent="0.2">
      <c r="A8" s="448" t="s">
        <v>63</v>
      </c>
      <c r="B8" s="448"/>
      <c r="C8" s="448"/>
      <c r="D8" s="448"/>
      <c r="E8" s="448"/>
      <c r="F8" s="448"/>
    </row>
    <row r="9" spans="1:6" s="106" customFormat="1" ht="13.5" customHeight="1" x14ac:dyDescent="0.2">
      <c r="A9" s="623" t="s">
        <v>75</v>
      </c>
      <c r="B9" s="623"/>
      <c r="C9" s="623"/>
      <c r="D9" s="623"/>
      <c r="E9" s="623"/>
      <c r="F9" s="623"/>
    </row>
    <row r="10" spans="1:6" s="106" customFormat="1" ht="28.35" customHeight="1" x14ac:dyDescent="0.2"/>
  </sheetData>
  <customSheetViews>
    <customSheetView guid="{24305A52-1154-42C7-AEBA-C6CC71961191}">
      <selection activeCell="I2" sqref="I2"/>
      <pageMargins left="0.7" right="0.7" top="0.75" bottom="0.75" header="0.3" footer="0.3"/>
      <pageSetup paperSize="9" orientation="portrait" r:id="rId1"/>
    </customSheetView>
    <customSheetView guid="{7B7F28D7-4946-4DF5-B4B6-7D23EA101C99}">
      <selection activeCell="I2" sqref="I2"/>
      <pageMargins left="0.7" right="0.7" top="0.75" bottom="0.75" header="0.3" footer="0.3"/>
      <pageSetup paperSize="9" orientation="portrait" r:id="rId2"/>
    </customSheetView>
    <customSheetView guid="{B1B47C0E-7F66-4A80-8423-32424C055E30}" showPageBreaks="1">
      <selection activeCell="I2" sqref="I2"/>
      <pageMargins left="0.7" right="0.7" top="0.75" bottom="0.75" header="0.3" footer="0.3"/>
      <pageSetup paperSize="9" orientation="portrait" r:id="rId3"/>
    </customSheetView>
  </customSheetViews>
  <mergeCells count="2">
    <mergeCell ref="A7:F7"/>
    <mergeCell ref="A9:F9"/>
  </mergeCells>
  <pageMargins left="0.7" right="0.7" top="0.75" bottom="0.75" header="0.3" footer="0.3"/>
  <pageSetup paperSize="9"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workbookViewId="0">
      <selection activeCell="N12" sqref="N12"/>
    </sheetView>
  </sheetViews>
  <sheetFormatPr defaultRowHeight="12.75" x14ac:dyDescent="0.2"/>
  <cols>
    <col min="1" max="1" width="11.7109375" customWidth="1"/>
    <col min="2" max="2" width="7" customWidth="1"/>
    <col min="3" max="3" width="9.7109375" customWidth="1"/>
    <col min="4" max="4" width="7" customWidth="1"/>
    <col min="5" max="5" width="10" customWidth="1"/>
    <col min="6" max="6" width="7" customWidth="1"/>
    <col min="7" max="7" width="10.5703125" customWidth="1"/>
    <col min="8" max="8" width="6.5703125" customWidth="1"/>
    <col min="9" max="9" width="10" customWidth="1"/>
    <col min="10" max="10" width="7.42578125" customWidth="1"/>
    <col min="11" max="11" width="9.7109375" customWidth="1"/>
    <col min="12" max="12" width="6.85546875" customWidth="1"/>
    <col min="13" max="13" width="9.5703125" customWidth="1"/>
    <col min="14" max="14" width="6.85546875" customWidth="1"/>
    <col min="15" max="15" width="12.42578125" customWidth="1"/>
    <col min="16" max="16" width="7" customWidth="1"/>
    <col min="17" max="17" width="10.7109375" customWidth="1"/>
    <col min="18" max="18" width="6.7109375" customWidth="1"/>
    <col min="19" max="19" width="10.140625" customWidth="1"/>
    <col min="20" max="20" width="6.5703125" customWidth="1"/>
    <col min="21" max="21" width="12.42578125" customWidth="1"/>
    <col min="22" max="22" width="6.5703125" customWidth="1"/>
    <col min="23" max="23" width="10.28515625" customWidth="1"/>
    <col min="24" max="24" width="6.7109375" customWidth="1"/>
    <col min="25" max="25" width="10.140625" customWidth="1"/>
    <col min="26" max="26" width="6.5703125" customWidth="1"/>
    <col min="27" max="27" width="10.85546875" customWidth="1"/>
    <col min="28" max="28" width="6.7109375" customWidth="1"/>
    <col min="29" max="29" width="12.85546875" customWidth="1"/>
    <col min="30" max="30" width="4.7109375" customWidth="1"/>
  </cols>
  <sheetData>
    <row r="1" spans="1:29" s="72" customFormat="1" ht="15" customHeight="1" x14ac:dyDescent="0.2">
      <c r="A1" s="621" t="s">
        <v>26</v>
      </c>
      <c r="B1" s="621"/>
      <c r="C1" s="621"/>
      <c r="D1" s="621"/>
      <c r="E1" s="621"/>
      <c r="F1" s="621"/>
      <c r="G1" s="621"/>
      <c r="H1" s="621"/>
      <c r="I1" s="621"/>
      <c r="J1" s="621"/>
      <c r="K1" s="621"/>
      <c r="L1" s="621"/>
      <c r="M1" s="621"/>
      <c r="N1" s="621"/>
      <c r="O1" s="621"/>
      <c r="P1" s="621"/>
      <c r="Q1" s="621"/>
      <c r="R1" s="621"/>
      <c r="S1" s="621"/>
      <c r="T1" s="621"/>
      <c r="U1" s="621"/>
      <c r="V1" s="621"/>
      <c r="W1" s="621"/>
      <c r="X1" s="621"/>
      <c r="Y1" s="621"/>
      <c r="Z1" s="621"/>
    </row>
    <row r="2" spans="1:29" s="72" customFormat="1" ht="51" customHeight="1" x14ac:dyDescent="0.2">
      <c r="A2" s="614" t="s">
        <v>550</v>
      </c>
      <c r="B2" s="607" t="s">
        <v>551</v>
      </c>
      <c r="C2" s="607"/>
      <c r="D2" s="615" t="s">
        <v>552</v>
      </c>
      <c r="E2" s="615"/>
      <c r="F2" s="615" t="s">
        <v>553</v>
      </c>
      <c r="G2" s="615"/>
      <c r="H2" s="615" t="s">
        <v>554</v>
      </c>
      <c r="I2" s="615"/>
      <c r="J2" s="607" t="s">
        <v>555</v>
      </c>
      <c r="K2" s="607"/>
      <c r="L2" s="607" t="s">
        <v>556</v>
      </c>
      <c r="M2" s="607"/>
      <c r="N2" s="615" t="s">
        <v>557</v>
      </c>
      <c r="O2" s="615"/>
      <c r="P2" s="607" t="s">
        <v>558</v>
      </c>
      <c r="Q2" s="607"/>
      <c r="R2" s="607" t="s">
        <v>234</v>
      </c>
      <c r="S2" s="607"/>
      <c r="T2" s="615" t="s">
        <v>559</v>
      </c>
      <c r="U2" s="615"/>
      <c r="V2" s="615" t="s">
        <v>560</v>
      </c>
      <c r="W2" s="615"/>
      <c r="X2" s="615" t="s">
        <v>561</v>
      </c>
      <c r="Y2" s="615"/>
      <c r="Z2" s="607" t="s">
        <v>229</v>
      </c>
      <c r="AA2" s="607"/>
      <c r="AB2" s="607" t="s">
        <v>97</v>
      </c>
      <c r="AC2" s="607"/>
    </row>
    <row r="3" spans="1:29" s="72" customFormat="1" ht="51.75" customHeight="1" x14ac:dyDescent="0.2">
      <c r="A3" s="614"/>
      <c r="B3" s="78" t="s">
        <v>562</v>
      </c>
      <c r="C3" s="85" t="s">
        <v>102</v>
      </c>
      <c r="D3" s="78" t="s">
        <v>562</v>
      </c>
      <c r="E3" s="85" t="s">
        <v>121</v>
      </c>
      <c r="F3" s="78" t="s">
        <v>562</v>
      </c>
      <c r="G3" s="85" t="s">
        <v>121</v>
      </c>
      <c r="H3" s="78" t="s">
        <v>562</v>
      </c>
      <c r="I3" s="85" t="s">
        <v>121</v>
      </c>
      <c r="J3" s="78" t="s">
        <v>562</v>
      </c>
      <c r="K3" s="85" t="s">
        <v>121</v>
      </c>
      <c r="L3" s="78" t="s">
        <v>562</v>
      </c>
      <c r="M3" s="85" t="s">
        <v>121</v>
      </c>
      <c r="N3" s="78" t="s">
        <v>562</v>
      </c>
      <c r="O3" s="85" t="s">
        <v>121</v>
      </c>
      <c r="P3" s="78" t="s">
        <v>562</v>
      </c>
      <c r="Q3" s="85" t="s">
        <v>121</v>
      </c>
      <c r="R3" s="78" t="s">
        <v>562</v>
      </c>
      <c r="S3" s="85" t="s">
        <v>121</v>
      </c>
      <c r="T3" s="78" t="s">
        <v>562</v>
      </c>
      <c r="U3" s="85" t="s">
        <v>121</v>
      </c>
      <c r="V3" s="78" t="s">
        <v>562</v>
      </c>
      <c r="W3" s="85" t="s">
        <v>121</v>
      </c>
      <c r="X3" s="78" t="s">
        <v>562</v>
      </c>
      <c r="Y3" s="85" t="s">
        <v>121</v>
      </c>
      <c r="Z3" s="78" t="s">
        <v>562</v>
      </c>
      <c r="AA3" s="85" t="s">
        <v>121</v>
      </c>
      <c r="AB3" s="78" t="s">
        <v>562</v>
      </c>
      <c r="AC3" s="85" t="s">
        <v>121</v>
      </c>
    </row>
    <row r="4" spans="1:29" s="72" customFormat="1" ht="18" customHeight="1" x14ac:dyDescent="0.2">
      <c r="A4" s="75" t="s">
        <v>103</v>
      </c>
      <c r="B4" s="77">
        <v>9825</v>
      </c>
      <c r="C4" s="76">
        <v>2490223.13</v>
      </c>
      <c r="D4" s="86">
        <v>66</v>
      </c>
      <c r="E4" s="76">
        <v>227791.97</v>
      </c>
      <c r="F4" s="77">
        <v>2079</v>
      </c>
      <c r="G4" s="76">
        <v>832863.69</v>
      </c>
      <c r="H4" s="77">
        <v>208</v>
      </c>
      <c r="I4" s="77">
        <v>38124.839999999997</v>
      </c>
      <c r="J4" s="77">
        <v>25</v>
      </c>
      <c r="K4" s="77">
        <v>1582.04</v>
      </c>
      <c r="L4" s="77">
        <v>693</v>
      </c>
      <c r="M4" s="77">
        <v>2098.92</v>
      </c>
      <c r="N4" s="77">
        <v>1624</v>
      </c>
      <c r="O4" s="76">
        <v>1891137.87</v>
      </c>
      <c r="P4" s="77">
        <v>598</v>
      </c>
      <c r="Q4" s="77">
        <v>88517.75</v>
      </c>
      <c r="R4" s="77">
        <v>121</v>
      </c>
      <c r="S4" s="76">
        <v>412044.02</v>
      </c>
      <c r="T4" s="86">
        <v>788</v>
      </c>
      <c r="U4" s="76">
        <v>1547943.43</v>
      </c>
      <c r="V4" s="86">
        <v>124</v>
      </c>
      <c r="W4" s="76">
        <v>477968.29</v>
      </c>
      <c r="X4" s="86">
        <v>25</v>
      </c>
      <c r="Y4" s="77">
        <v>40702.49</v>
      </c>
      <c r="Z4" s="77">
        <v>25595</v>
      </c>
      <c r="AA4" s="76">
        <v>967716.71</v>
      </c>
      <c r="AB4" s="77">
        <v>41771</v>
      </c>
      <c r="AC4" s="76">
        <v>9018715.1500000004</v>
      </c>
    </row>
    <row r="5" spans="1:29" s="72" customFormat="1" ht="18" customHeight="1" x14ac:dyDescent="0.2">
      <c r="A5" s="75" t="s">
        <v>141</v>
      </c>
      <c r="B5" s="77">
        <v>9916</v>
      </c>
      <c r="C5" s="76">
        <v>2819840.63</v>
      </c>
      <c r="D5" s="86">
        <v>66</v>
      </c>
      <c r="E5" s="76">
        <v>264852.96000000002</v>
      </c>
      <c r="F5" s="77">
        <v>2088</v>
      </c>
      <c r="G5" s="76">
        <v>891652.54</v>
      </c>
      <c r="H5" s="77">
        <v>208</v>
      </c>
      <c r="I5" s="77">
        <v>38313.550000000003</v>
      </c>
      <c r="J5" s="77">
        <v>25</v>
      </c>
      <c r="K5" s="77">
        <v>1678.47</v>
      </c>
      <c r="L5" s="77">
        <v>693</v>
      </c>
      <c r="M5" s="77">
        <v>2287.0300000000002</v>
      </c>
      <c r="N5" s="77">
        <v>1621</v>
      </c>
      <c r="O5" s="76">
        <v>2031625.42</v>
      </c>
      <c r="P5" s="77">
        <v>600</v>
      </c>
      <c r="Q5" s="77">
        <v>92221.83</v>
      </c>
      <c r="R5" s="77">
        <v>121</v>
      </c>
      <c r="S5" s="76">
        <v>484474.78</v>
      </c>
      <c r="T5" s="86">
        <v>790</v>
      </c>
      <c r="U5" s="76">
        <v>1656179.49</v>
      </c>
      <c r="V5" s="86">
        <v>124</v>
      </c>
      <c r="W5" s="76">
        <v>486918.55</v>
      </c>
      <c r="X5" s="86">
        <v>26</v>
      </c>
      <c r="Y5" s="77">
        <v>42889.59</v>
      </c>
      <c r="Z5" s="77">
        <v>25629</v>
      </c>
      <c r="AA5" s="76">
        <v>1000395.04</v>
      </c>
      <c r="AB5" s="77">
        <v>41907</v>
      </c>
      <c r="AC5" s="76">
        <v>9813329.8800000008</v>
      </c>
    </row>
    <row r="6" spans="1:29" s="72" customFormat="1" ht="18" customHeight="1" x14ac:dyDescent="0.2">
      <c r="A6" s="75" t="s">
        <v>563</v>
      </c>
      <c r="B6" s="77">
        <v>9916</v>
      </c>
      <c r="C6" s="76">
        <v>2819840.63</v>
      </c>
      <c r="D6" s="86">
        <v>66</v>
      </c>
      <c r="E6" s="76">
        <v>264852.96000000002</v>
      </c>
      <c r="F6" s="77">
        <v>2088</v>
      </c>
      <c r="G6" s="76">
        <v>891652.54</v>
      </c>
      <c r="H6" s="77">
        <v>208</v>
      </c>
      <c r="I6" s="77">
        <v>38313.550000000003</v>
      </c>
      <c r="J6" s="77">
        <v>25</v>
      </c>
      <c r="K6" s="77">
        <v>1678.47</v>
      </c>
      <c r="L6" s="77">
        <v>693</v>
      </c>
      <c r="M6" s="77">
        <v>2287.0300000000002</v>
      </c>
      <c r="N6" s="77">
        <v>1621</v>
      </c>
      <c r="O6" s="76">
        <v>2031625.42</v>
      </c>
      <c r="P6" s="77">
        <v>600</v>
      </c>
      <c r="Q6" s="77">
        <v>92221.83</v>
      </c>
      <c r="R6" s="77">
        <v>121</v>
      </c>
      <c r="S6" s="76">
        <v>484474.78</v>
      </c>
      <c r="T6" s="86">
        <v>790</v>
      </c>
      <c r="U6" s="76">
        <v>1656179.49</v>
      </c>
      <c r="V6" s="86">
        <v>124</v>
      </c>
      <c r="W6" s="76">
        <v>486918.55</v>
      </c>
      <c r="X6" s="86">
        <v>26</v>
      </c>
      <c r="Y6" s="77">
        <v>42889.59</v>
      </c>
      <c r="Z6" s="77">
        <v>25629</v>
      </c>
      <c r="AA6" s="76">
        <v>1000395.04</v>
      </c>
      <c r="AB6" s="77">
        <v>41907</v>
      </c>
      <c r="AC6" s="76">
        <v>9813329.8800000008</v>
      </c>
    </row>
    <row r="7" spans="1:29" s="72" customFormat="1" ht="14.25" customHeight="1" x14ac:dyDescent="0.2">
      <c r="A7" s="609" t="s">
        <v>564</v>
      </c>
      <c r="B7" s="609"/>
      <c r="C7" s="609"/>
      <c r="D7" s="609"/>
      <c r="E7" s="609"/>
      <c r="F7" s="609"/>
      <c r="G7" s="609"/>
      <c r="H7" s="609"/>
      <c r="I7" s="609"/>
      <c r="J7" s="609"/>
      <c r="K7" s="609"/>
      <c r="L7" s="609"/>
      <c r="M7" s="609"/>
      <c r="N7" s="609"/>
      <c r="O7" s="609"/>
      <c r="P7" s="609"/>
      <c r="Q7" s="609"/>
      <c r="R7" s="609"/>
      <c r="S7" s="609"/>
      <c r="T7" s="609"/>
      <c r="U7" s="609"/>
      <c r="V7" s="609"/>
      <c r="W7" s="609"/>
      <c r="X7" s="609"/>
      <c r="Y7" s="609"/>
      <c r="Z7" s="609"/>
    </row>
    <row r="8" spans="1:29" s="72" customFormat="1" ht="13.5" customHeight="1" x14ac:dyDescent="0.2">
      <c r="A8" s="609" t="s">
        <v>565</v>
      </c>
      <c r="B8" s="609"/>
      <c r="C8" s="609"/>
      <c r="D8" s="609"/>
      <c r="E8" s="609"/>
      <c r="F8" s="609"/>
      <c r="G8" s="609"/>
      <c r="H8" s="609"/>
      <c r="I8" s="609"/>
      <c r="J8" s="609"/>
      <c r="K8" s="609"/>
      <c r="L8" s="609"/>
      <c r="M8" s="609"/>
      <c r="N8" s="609"/>
      <c r="O8" s="609"/>
      <c r="P8" s="609"/>
      <c r="Q8" s="609"/>
      <c r="R8" s="609"/>
      <c r="S8" s="609"/>
      <c r="T8" s="609"/>
      <c r="U8" s="609"/>
      <c r="V8" s="609"/>
      <c r="W8" s="609"/>
      <c r="X8" s="609"/>
      <c r="Y8" s="609"/>
      <c r="Z8" s="609"/>
    </row>
    <row r="9" spans="1:29" s="72" customFormat="1" ht="13.5" customHeight="1" x14ac:dyDescent="0.2">
      <c r="A9" s="609" t="s">
        <v>63</v>
      </c>
      <c r="B9" s="609"/>
      <c r="C9" s="609"/>
      <c r="D9" s="609"/>
      <c r="E9" s="609"/>
      <c r="F9" s="609"/>
      <c r="G9" s="609"/>
      <c r="H9" s="609"/>
      <c r="I9" s="609"/>
      <c r="J9" s="609"/>
      <c r="K9" s="609"/>
      <c r="L9" s="609"/>
      <c r="M9" s="609"/>
      <c r="N9" s="609"/>
      <c r="O9" s="609"/>
      <c r="P9" s="609"/>
      <c r="Q9" s="609"/>
      <c r="R9" s="609"/>
      <c r="S9" s="609"/>
      <c r="T9" s="609"/>
      <c r="U9" s="609"/>
      <c r="V9" s="609"/>
      <c r="W9" s="609"/>
      <c r="X9" s="609"/>
      <c r="Y9" s="609"/>
      <c r="Z9" s="609"/>
    </row>
    <row r="10" spans="1:29" s="72" customFormat="1" ht="13.5" customHeight="1" x14ac:dyDescent="0.2">
      <c r="A10" s="609" t="s">
        <v>566</v>
      </c>
      <c r="B10" s="609"/>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09"/>
    </row>
    <row r="11" spans="1:29" s="72" customFormat="1" ht="28.35" customHeight="1" x14ac:dyDescent="0.2"/>
  </sheetData>
  <customSheetViews>
    <customSheetView guid="{24305A52-1154-42C7-AEBA-C6CC71961191}">
      <selection activeCell="N12" sqref="N12"/>
      <pageMargins left="0.7" right="0.7" top="0.75" bottom="0.75" header="0.3" footer="0.3"/>
      <pageSetup paperSize="9" orientation="portrait" r:id="rId1"/>
    </customSheetView>
    <customSheetView guid="{7B7F28D7-4946-4DF5-B4B6-7D23EA101C99}">
      <selection activeCell="N12" sqref="N12"/>
      <pageMargins left="0.7" right="0.7" top="0.75" bottom="0.75" header="0.3" footer="0.3"/>
      <pageSetup paperSize="9" orientation="portrait" r:id="rId2"/>
    </customSheetView>
    <customSheetView guid="{B1B47C0E-7F66-4A80-8423-32424C055E30}" showPageBreaks="1">
      <selection activeCell="N12" sqref="N12"/>
      <pageMargins left="0.7" right="0.7" top="0.75" bottom="0.75" header="0.3" footer="0.3"/>
      <pageSetup paperSize="9" orientation="portrait" r:id="rId3"/>
    </customSheetView>
  </customSheetViews>
  <mergeCells count="20">
    <mergeCell ref="A7:Z7"/>
    <mergeCell ref="A8:Z8"/>
    <mergeCell ref="A10:Z10"/>
    <mergeCell ref="A9:Z9"/>
    <mergeCell ref="R2:S2"/>
    <mergeCell ref="T2:U2"/>
    <mergeCell ref="V2:W2"/>
    <mergeCell ref="X2:Y2"/>
    <mergeCell ref="Z2:AA2"/>
    <mergeCell ref="P2:Q2"/>
    <mergeCell ref="AB2:AC2"/>
    <mergeCell ref="A1:Z1"/>
    <mergeCell ref="A2:A3"/>
    <mergeCell ref="B2:C2"/>
    <mergeCell ref="D2:E2"/>
    <mergeCell ref="F2:G2"/>
    <mergeCell ref="H2:I2"/>
    <mergeCell ref="J2:K2"/>
    <mergeCell ref="L2:M2"/>
    <mergeCell ref="N2:O2"/>
  </mergeCells>
  <pageMargins left="0.7" right="0.7" top="0.75" bottom="0.75" header="0.3" footer="0.3"/>
  <pageSetup paperSize="9"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F32" sqref="F32"/>
    </sheetView>
  </sheetViews>
  <sheetFormatPr defaultRowHeight="12.75" x14ac:dyDescent="0.2"/>
  <cols>
    <col min="1" max="11" width="14.7109375" customWidth="1"/>
    <col min="12" max="12" width="4.7109375" customWidth="1"/>
  </cols>
  <sheetData>
    <row r="1" spans="1:11" s="72" customFormat="1" ht="13.5" customHeight="1" x14ac:dyDescent="0.2">
      <c r="A1" s="624" t="s">
        <v>567</v>
      </c>
      <c r="B1" s="624"/>
      <c r="C1" s="624"/>
      <c r="D1" s="624"/>
      <c r="E1" s="624"/>
    </row>
    <row r="2" spans="1:11" s="72" customFormat="1" ht="16.5" customHeight="1" x14ac:dyDescent="0.2">
      <c r="A2" s="607" t="s">
        <v>94</v>
      </c>
      <c r="B2" s="614" t="s">
        <v>568</v>
      </c>
      <c r="C2" s="614"/>
      <c r="D2" s="614"/>
      <c r="E2" s="607" t="s">
        <v>569</v>
      </c>
      <c r="F2" s="607"/>
      <c r="G2" s="607"/>
      <c r="H2" s="614" t="s">
        <v>570</v>
      </c>
      <c r="I2" s="614"/>
      <c r="J2" s="614"/>
      <c r="K2" s="615" t="s">
        <v>571</v>
      </c>
    </row>
    <row r="3" spans="1:11" s="72" customFormat="1" ht="27.75" customHeight="1" x14ac:dyDescent="0.2">
      <c r="A3" s="607"/>
      <c r="B3" s="78" t="s">
        <v>572</v>
      </c>
      <c r="C3" s="78" t="s">
        <v>573</v>
      </c>
      <c r="D3" s="78" t="s">
        <v>97</v>
      </c>
      <c r="E3" s="78" t="s">
        <v>572</v>
      </c>
      <c r="F3" s="78" t="s">
        <v>573</v>
      </c>
      <c r="G3" s="78" t="s">
        <v>97</v>
      </c>
      <c r="H3" s="78" t="s">
        <v>572</v>
      </c>
      <c r="I3" s="78" t="s">
        <v>573</v>
      </c>
      <c r="J3" s="78" t="s">
        <v>97</v>
      </c>
      <c r="K3" s="615"/>
    </row>
    <row r="4" spans="1:11" s="72" customFormat="1" ht="18" customHeight="1" x14ac:dyDescent="0.2">
      <c r="A4" s="75" t="s">
        <v>103</v>
      </c>
      <c r="B4" s="82">
        <v>14989990.49</v>
      </c>
      <c r="C4" s="76">
        <v>3823467.281</v>
      </c>
      <c r="D4" s="82">
        <v>18813457.77</v>
      </c>
      <c r="E4" s="82">
        <v>14965931.060000001</v>
      </c>
      <c r="F4" s="76">
        <v>3760225.8909999998</v>
      </c>
      <c r="G4" s="82">
        <v>18726156.949999999</v>
      </c>
      <c r="H4" s="77">
        <v>24059.435409999998</v>
      </c>
      <c r="I4" s="77">
        <v>63241.390570000003</v>
      </c>
      <c r="J4" s="77">
        <v>87300.825979999994</v>
      </c>
      <c r="K4" s="76">
        <v>2226202.8650000002</v>
      </c>
    </row>
    <row r="5" spans="1:11" s="72" customFormat="1" ht="18" customHeight="1" x14ac:dyDescent="0.2">
      <c r="A5" s="75" t="s">
        <v>141</v>
      </c>
      <c r="B5" s="76">
        <v>614258.18709999998</v>
      </c>
      <c r="C5" s="76">
        <v>206442.2309</v>
      </c>
      <c r="D5" s="76">
        <v>820700.4179</v>
      </c>
      <c r="E5" s="76">
        <v>593456.62309999997</v>
      </c>
      <c r="F5" s="76">
        <v>181244.3076</v>
      </c>
      <c r="G5" s="76">
        <v>774700.93070000003</v>
      </c>
      <c r="H5" s="77">
        <v>20801.56393</v>
      </c>
      <c r="I5" s="77">
        <v>25197.923299999999</v>
      </c>
      <c r="J5" s="77">
        <v>45999.487229999999</v>
      </c>
      <c r="K5" s="76">
        <v>2393485.5430000001</v>
      </c>
    </row>
    <row r="6" spans="1:11" s="72" customFormat="1" ht="18" customHeight="1" x14ac:dyDescent="0.2">
      <c r="A6" s="3" t="s">
        <v>142</v>
      </c>
      <c r="B6" s="76">
        <v>614258.18709999998</v>
      </c>
      <c r="C6" s="76">
        <v>206442.2309</v>
      </c>
      <c r="D6" s="76">
        <v>820700.4179</v>
      </c>
      <c r="E6" s="76">
        <v>593456.62309999997</v>
      </c>
      <c r="F6" s="76">
        <v>181244.3076</v>
      </c>
      <c r="G6" s="76">
        <v>774700.93070000003</v>
      </c>
      <c r="H6" s="77">
        <v>20801.56393</v>
      </c>
      <c r="I6" s="77">
        <v>25197.923299999999</v>
      </c>
      <c r="J6" s="77">
        <v>45999.487229999999</v>
      </c>
      <c r="K6" s="76">
        <v>2393485.5430000001</v>
      </c>
    </row>
    <row r="7" spans="1:11" s="72" customFormat="1" ht="18" customHeight="1" x14ac:dyDescent="0.2">
      <c r="A7" s="611" t="s">
        <v>63</v>
      </c>
      <c r="B7" s="611"/>
      <c r="C7" s="611"/>
      <c r="D7" s="611"/>
      <c r="E7" s="611"/>
    </row>
    <row r="8" spans="1:11" s="72" customFormat="1" ht="18.75" customHeight="1" x14ac:dyDescent="0.2">
      <c r="A8" s="611" t="s">
        <v>75</v>
      </c>
      <c r="B8" s="611"/>
      <c r="C8" s="611"/>
      <c r="D8" s="611"/>
      <c r="E8" s="611"/>
    </row>
    <row r="9" spans="1:11" s="72" customFormat="1" ht="28.35" customHeight="1" x14ac:dyDescent="0.2"/>
  </sheetData>
  <customSheetViews>
    <customSheetView guid="{24305A52-1154-42C7-AEBA-C6CC71961191}">
      <selection activeCell="F32" sqref="F32"/>
      <pageMargins left="0.7" right="0.7" top="0.75" bottom="0.75" header="0.3" footer="0.3"/>
      <pageSetup paperSize="9" orientation="portrait" r:id="rId1"/>
    </customSheetView>
    <customSheetView guid="{7B7F28D7-4946-4DF5-B4B6-7D23EA101C99}">
      <selection activeCell="F32" sqref="F32"/>
      <pageMargins left="0.7" right="0.7" top="0.75" bottom="0.75" header="0.3" footer="0.3"/>
      <pageSetup paperSize="9" orientation="portrait" r:id="rId2"/>
    </customSheetView>
    <customSheetView guid="{B1B47C0E-7F66-4A80-8423-32424C055E30}" showPageBreaks="1">
      <selection activeCell="F32" sqref="F32"/>
      <pageMargins left="0.7" right="0.7" top="0.75" bottom="0.75" header="0.3" footer="0.3"/>
      <pageSetup paperSize="9" orientation="portrait" r:id="rId3"/>
    </customSheetView>
  </customSheetViews>
  <mergeCells count="8">
    <mergeCell ref="H2:J2"/>
    <mergeCell ref="K2:K3"/>
    <mergeCell ref="A8:E8"/>
    <mergeCell ref="A7:E7"/>
    <mergeCell ref="A1:E1"/>
    <mergeCell ref="A2:A3"/>
    <mergeCell ref="B2:D2"/>
    <mergeCell ref="E2:G2"/>
  </mergeCells>
  <pageMargins left="0.7" right="0.7" top="0.75" bottom="0.75" header="0.3" footer="0.3"/>
  <pageSetup paperSize="9" orientation="portrait" r:id="rId4"/>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
  <sheetViews>
    <sheetView topLeftCell="A76" workbookViewId="0">
      <selection activeCell="T33" sqref="T33"/>
    </sheetView>
  </sheetViews>
  <sheetFormatPr defaultRowHeight="12.75" x14ac:dyDescent="0.2"/>
  <cols>
    <col min="1" max="1" width="9.140625" style="333"/>
    <col min="2" max="2" width="25.7109375" style="333" customWidth="1"/>
    <col min="3" max="3" width="8.85546875" style="333" customWidth="1"/>
    <col min="4" max="4" width="9.85546875" style="333" bestFit="1" customWidth="1"/>
    <col min="5" max="8" width="9.28515625" style="333" bestFit="1" customWidth="1"/>
    <col min="9" max="9" width="9.28515625" style="439" bestFit="1" customWidth="1"/>
    <col min="10" max="10" width="9.85546875" style="439" bestFit="1" customWidth="1"/>
    <col min="11" max="11" width="9.5703125" style="333" customWidth="1"/>
    <col min="12" max="12" width="10.140625" style="333" customWidth="1"/>
    <col min="13" max="14" width="9.28515625" style="333" bestFit="1" customWidth="1"/>
    <col min="15" max="15" width="9.140625" style="333" customWidth="1"/>
    <col min="16" max="16384" width="9.140625" style="333"/>
  </cols>
  <sheetData>
    <row r="1" spans="1:14" s="421" customFormat="1" ht="15.75" x14ac:dyDescent="0.25">
      <c r="A1" s="420" t="s">
        <v>859</v>
      </c>
      <c r="I1" s="422"/>
      <c r="J1" s="422"/>
    </row>
    <row r="2" spans="1:14" s="425" customFormat="1" ht="12" x14ac:dyDescent="0.2">
      <c r="A2" s="627" t="s">
        <v>860</v>
      </c>
      <c r="B2" s="628" t="s">
        <v>861</v>
      </c>
      <c r="C2" s="629" t="s">
        <v>141</v>
      </c>
      <c r="D2" s="629"/>
      <c r="E2" s="629"/>
      <c r="F2" s="629"/>
      <c r="G2" s="629"/>
      <c r="H2" s="629"/>
      <c r="I2" s="625">
        <v>43922</v>
      </c>
      <c r="J2" s="625"/>
      <c r="K2" s="625"/>
      <c r="L2" s="625"/>
      <c r="M2" s="625"/>
      <c r="N2" s="625"/>
    </row>
    <row r="3" spans="1:14" s="425" customFormat="1" ht="48" x14ac:dyDescent="0.2">
      <c r="A3" s="627"/>
      <c r="B3" s="628"/>
      <c r="C3" s="424" t="s">
        <v>862</v>
      </c>
      <c r="D3" s="424" t="s">
        <v>863</v>
      </c>
      <c r="E3" s="424" t="s">
        <v>864</v>
      </c>
      <c r="F3" s="424" t="s">
        <v>865</v>
      </c>
      <c r="G3" s="424" t="s">
        <v>866</v>
      </c>
      <c r="H3" s="424" t="s">
        <v>867</v>
      </c>
      <c r="I3" s="424" t="s">
        <v>862</v>
      </c>
      <c r="J3" s="424" t="s">
        <v>863</v>
      </c>
      <c r="K3" s="424" t="s">
        <v>864</v>
      </c>
      <c r="L3" s="424" t="s">
        <v>865</v>
      </c>
      <c r="M3" s="424" t="s">
        <v>866</v>
      </c>
      <c r="N3" s="424" t="s">
        <v>867</v>
      </c>
    </row>
    <row r="4" spans="1:14" s="425" customFormat="1" ht="12" x14ac:dyDescent="0.2">
      <c r="A4" s="423" t="s">
        <v>800</v>
      </c>
      <c r="B4" s="426" t="s">
        <v>868</v>
      </c>
      <c r="C4" s="426"/>
      <c r="D4" s="426"/>
      <c r="E4" s="426"/>
      <c r="F4" s="426"/>
      <c r="G4" s="426"/>
      <c r="H4" s="426"/>
      <c r="I4" s="427"/>
      <c r="J4" s="427"/>
      <c r="K4" s="426"/>
      <c r="L4" s="426"/>
      <c r="M4" s="426"/>
      <c r="N4" s="426"/>
    </row>
    <row r="5" spans="1:14" s="431" customFormat="1" ht="12" x14ac:dyDescent="0.2">
      <c r="A5" s="428" t="s">
        <v>869</v>
      </c>
      <c r="B5" s="429" t="s">
        <v>870</v>
      </c>
      <c r="C5" s="430">
        <v>329</v>
      </c>
      <c r="D5" s="430">
        <v>6091882</v>
      </c>
      <c r="E5" s="430">
        <v>787770.42440815258</v>
      </c>
      <c r="F5" s="430">
        <v>744338.92336206581</v>
      </c>
      <c r="G5" s="430">
        <v>43431.501046086742</v>
      </c>
      <c r="H5" s="430">
        <v>1074741.0760501793</v>
      </c>
      <c r="I5" s="430">
        <v>329</v>
      </c>
      <c r="J5" s="430">
        <v>6091882</v>
      </c>
      <c r="K5" s="430">
        <v>787770.42440815258</v>
      </c>
      <c r="L5" s="430">
        <v>744338.92336206581</v>
      </c>
      <c r="M5" s="430">
        <v>43431.501046086742</v>
      </c>
      <c r="N5" s="430">
        <v>1074741.0760501793</v>
      </c>
    </row>
    <row r="6" spans="1:14" s="431" customFormat="1" ht="12" x14ac:dyDescent="0.2">
      <c r="A6" s="428">
        <v>1</v>
      </c>
      <c r="B6" s="432" t="s">
        <v>871</v>
      </c>
      <c r="C6" s="430">
        <v>30</v>
      </c>
      <c r="D6" s="430">
        <v>119105</v>
      </c>
      <c r="E6" s="430">
        <v>340423.23117575335</v>
      </c>
      <c r="F6" s="430">
        <v>337820.48575340502</v>
      </c>
      <c r="G6" s="430">
        <v>2602.7454223483915</v>
      </c>
      <c r="H6" s="430">
        <v>82964.666668643971</v>
      </c>
      <c r="I6" s="430">
        <v>30</v>
      </c>
      <c r="J6" s="430">
        <v>119105</v>
      </c>
      <c r="K6" s="430">
        <v>340423.23117575335</v>
      </c>
      <c r="L6" s="430">
        <v>337820.48575340502</v>
      </c>
      <c r="M6" s="430">
        <v>2602.7454223483915</v>
      </c>
      <c r="N6" s="430">
        <v>82964.666668643971</v>
      </c>
    </row>
    <row r="7" spans="1:14" s="431" customFormat="1" ht="12" x14ac:dyDescent="0.2">
      <c r="A7" s="428">
        <v>2</v>
      </c>
      <c r="B7" s="432" t="s">
        <v>872</v>
      </c>
      <c r="C7" s="430">
        <v>39</v>
      </c>
      <c r="D7" s="430">
        <v>1860099</v>
      </c>
      <c r="E7" s="430">
        <v>370345.01898139226</v>
      </c>
      <c r="F7" s="430">
        <v>301496.99820983398</v>
      </c>
      <c r="G7" s="430">
        <v>68848.020771558251</v>
      </c>
      <c r="H7" s="430">
        <v>405393.36884042807</v>
      </c>
      <c r="I7" s="430">
        <v>39</v>
      </c>
      <c r="J7" s="430">
        <v>1860099</v>
      </c>
      <c r="K7" s="430">
        <v>370345.01898139226</v>
      </c>
      <c r="L7" s="430">
        <v>301496.99820983398</v>
      </c>
      <c r="M7" s="430">
        <v>68848.020771558251</v>
      </c>
      <c r="N7" s="430">
        <v>405393.36884042807</v>
      </c>
    </row>
    <row r="8" spans="1:14" s="431" customFormat="1" ht="12" x14ac:dyDescent="0.2">
      <c r="A8" s="428">
        <v>3</v>
      </c>
      <c r="B8" s="432" t="s">
        <v>873</v>
      </c>
      <c r="C8" s="430">
        <v>29</v>
      </c>
      <c r="D8" s="430">
        <v>627229</v>
      </c>
      <c r="E8" s="430">
        <v>11333.992291303404</v>
      </c>
      <c r="F8" s="430">
        <v>14753.30934373829</v>
      </c>
      <c r="G8" s="430">
        <v>-3419.317052434882</v>
      </c>
      <c r="H8" s="430">
        <v>69050.443162886193</v>
      </c>
      <c r="I8" s="430">
        <v>29</v>
      </c>
      <c r="J8" s="430">
        <v>627229</v>
      </c>
      <c r="K8" s="430">
        <v>11333.992291303404</v>
      </c>
      <c r="L8" s="430">
        <v>14753.30934373829</v>
      </c>
      <c r="M8" s="430">
        <v>-3419.317052434882</v>
      </c>
      <c r="N8" s="430">
        <v>69050.443162886193</v>
      </c>
    </row>
    <row r="9" spans="1:14" s="431" customFormat="1" ht="12" x14ac:dyDescent="0.2">
      <c r="A9" s="428">
        <v>4</v>
      </c>
      <c r="B9" s="432" t="s">
        <v>874</v>
      </c>
      <c r="C9" s="430">
        <v>26</v>
      </c>
      <c r="D9" s="430">
        <v>935379</v>
      </c>
      <c r="E9" s="430">
        <v>8576.4561467255426</v>
      </c>
      <c r="F9" s="430">
        <v>15417.536374014502</v>
      </c>
      <c r="G9" s="430">
        <v>-6841.0802272889587</v>
      </c>
      <c r="H9" s="430">
        <v>74518.885105050867</v>
      </c>
      <c r="I9" s="430">
        <v>26</v>
      </c>
      <c r="J9" s="430">
        <v>935379</v>
      </c>
      <c r="K9" s="430">
        <v>8576.4561467255426</v>
      </c>
      <c r="L9" s="430">
        <v>15417.536374014502</v>
      </c>
      <c r="M9" s="430">
        <v>-6841.0802272889587</v>
      </c>
      <c r="N9" s="430">
        <v>74518.885105050867</v>
      </c>
    </row>
    <row r="10" spans="1:14" s="431" customFormat="1" ht="12" x14ac:dyDescent="0.2">
      <c r="A10" s="428">
        <v>5</v>
      </c>
      <c r="B10" s="432" t="s">
        <v>875</v>
      </c>
      <c r="C10" s="430">
        <v>20</v>
      </c>
      <c r="D10" s="430">
        <v>349718</v>
      </c>
      <c r="E10" s="430">
        <v>15886.686230247089</v>
      </c>
      <c r="F10" s="430">
        <v>17097.051687782001</v>
      </c>
      <c r="G10" s="430">
        <v>-1210.3654575349096</v>
      </c>
      <c r="H10" s="430">
        <v>56152.464265510898</v>
      </c>
      <c r="I10" s="430">
        <v>20</v>
      </c>
      <c r="J10" s="430">
        <v>349718</v>
      </c>
      <c r="K10" s="430">
        <v>15886.686230247089</v>
      </c>
      <c r="L10" s="430">
        <v>17097.051687782001</v>
      </c>
      <c r="M10" s="430">
        <v>-1210.3654575349096</v>
      </c>
      <c r="N10" s="430">
        <v>56152.464265510898</v>
      </c>
    </row>
    <row r="11" spans="1:14" s="431" customFormat="1" ht="12" x14ac:dyDescent="0.2">
      <c r="A11" s="428">
        <v>6</v>
      </c>
      <c r="B11" s="432" t="s">
        <v>876</v>
      </c>
      <c r="C11" s="430">
        <v>28</v>
      </c>
      <c r="D11" s="430">
        <v>349865</v>
      </c>
      <c r="E11" s="430">
        <v>9864.0359200866678</v>
      </c>
      <c r="F11" s="430">
        <v>12173.08084591944</v>
      </c>
      <c r="G11" s="430">
        <v>-2309.0449258327731</v>
      </c>
      <c r="H11" s="430">
        <v>91266.305751591703</v>
      </c>
      <c r="I11" s="430">
        <v>28</v>
      </c>
      <c r="J11" s="430">
        <v>349865</v>
      </c>
      <c r="K11" s="430">
        <v>9864.0359200866678</v>
      </c>
      <c r="L11" s="430">
        <v>12173.08084591944</v>
      </c>
      <c r="M11" s="430">
        <v>-2309.0449258327731</v>
      </c>
      <c r="N11" s="430">
        <v>91266.305751591703</v>
      </c>
    </row>
    <row r="12" spans="1:14" s="431" customFormat="1" ht="12" x14ac:dyDescent="0.2">
      <c r="A12" s="428">
        <v>7</v>
      </c>
      <c r="B12" s="432" t="s">
        <v>877</v>
      </c>
      <c r="C12" s="430">
        <v>18</v>
      </c>
      <c r="D12" s="430">
        <v>201746</v>
      </c>
      <c r="E12" s="430">
        <v>265.4527933736764</v>
      </c>
      <c r="F12" s="430">
        <v>6628.9707248638997</v>
      </c>
      <c r="G12" s="430">
        <v>-6363.5179314902234</v>
      </c>
      <c r="H12" s="430">
        <v>21351.501567770338</v>
      </c>
      <c r="I12" s="430">
        <v>18</v>
      </c>
      <c r="J12" s="430">
        <v>201746</v>
      </c>
      <c r="K12" s="430">
        <v>265.4527933736764</v>
      </c>
      <c r="L12" s="430">
        <v>6628.9707248638997</v>
      </c>
      <c r="M12" s="430">
        <v>-6363.5179314902234</v>
      </c>
      <c r="N12" s="430">
        <v>21351.501567770338</v>
      </c>
    </row>
    <row r="13" spans="1:14" s="431" customFormat="1" ht="12" x14ac:dyDescent="0.2">
      <c r="A13" s="428">
        <v>8</v>
      </c>
      <c r="B13" s="432" t="s">
        <v>878</v>
      </c>
      <c r="C13" s="430">
        <v>14</v>
      </c>
      <c r="D13" s="430">
        <v>108280</v>
      </c>
      <c r="E13" s="430">
        <v>311.63500627909724</v>
      </c>
      <c r="F13" s="430">
        <v>502.51693872135252</v>
      </c>
      <c r="G13" s="430">
        <v>-190.88193244225525</v>
      </c>
      <c r="H13" s="430">
        <v>9648.3788717242187</v>
      </c>
      <c r="I13" s="430">
        <v>14</v>
      </c>
      <c r="J13" s="430">
        <v>108280</v>
      </c>
      <c r="K13" s="430">
        <v>311.63500627909724</v>
      </c>
      <c r="L13" s="430">
        <v>502.51693872135252</v>
      </c>
      <c r="M13" s="430">
        <v>-190.88193244225525</v>
      </c>
      <c r="N13" s="430">
        <v>9648.3788717242187</v>
      </c>
    </row>
    <row r="14" spans="1:14" s="431" customFormat="1" ht="12" x14ac:dyDescent="0.2">
      <c r="A14" s="428">
        <v>9</v>
      </c>
      <c r="B14" s="432" t="s">
        <v>879</v>
      </c>
      <c r="C14" s="430">
        <v>2</v>
      </c>
      <c r="D14" s="430">
        <v>27762</v>
      </c>
      <c r="E14" s="430">
        <v>354.77778504599951</v>
      </c>
      <c r="F14" s="430">
        <v>52.828121675000006</v>
      </c>
      <c r="G14" s="430">
        <v>301.94966337099947</v>
      </c>
      <c r="H14" s="430">
        <v>1988.1636759673988</v>
      </c>
      <c r="I14" s="430">
        <v>2</v>
      </c>
      <c r="J14" s="430">
        <v>27762</v>
      </c>
      <c r="K14" s="430">
        <v>354.77778504599951</v>
      </c>
      <c r="L14" s="430">
        <v>52.828121675000006</v>
      </c>
      <c r="M14" s="430">
        <v>301.94966337099947</v>
      </c>
      <c r="N14" s="430">
        <v>1988.1636759673988</v>
      </c>
    </row>
    <row r="15" spans="1:14" s="431" customFormat="1" ht="12" x14ac:dyDescent="0.2">
      <c r="A15" s="428">
        <v>10</v>
      </c>
      <c r="B15" s="432" t="s">
        <v>880</v>
      </c>
      <c r="C15" s="430">
        <v>29</v>
      </c>
      <c r="D15" s="430">
        <v>210442</v>
      </c>
      <c r="E15" s="430">
        <v>911.91969842987703</v>
      </c>
      <c r="F15" s="430">
        <v>2067.0216734081</v>
      </c>
      <c r="G15" s="430">
        <v>-1155.1019749782233</v>
      </c>
      <c r="H15" s="430">
        <v>16968.151701785366</v>
      </c>
      <c r="I15" s="430">
        <v>29</v>
      </c>
      <c r="J15" s="430">
        <v>210442</v>
      </c>
      <c r="K15" s="430">
        <v>911.91969842987703</v>
      </c>
      <c r="L15" s="430">
        <v>2067.0216734081</v>
      </c>
      <c r="M15" s="430">
        <v>-1155.1019749782233</v>
      </c>
      <c r="N15" s="430">
        <v>16968.151701785366</v>
      </c>
    </row>
    <row r="16" spans="1:14" s="431" customFormat="1" ht="12" x14ac:dyDescent="0.2">
      <c r="A16" s="428">
        <v>11</v>
      </c>
      <c r="B16" s="432" t="s">
        <v>881</v>
      </c>
      <c r="C16" s="430">
        <v>20</v>
      </c>
      <c r="D16" s="430">
        <v>393758</v>
      </c>
      <c r="E16" s="430">
        <v>9906.5111632232383</v>
      </c>
      <c r="F16" s="430">
        <v>5737.5999342520008</v>
      </c>
      <c r="G16" s="430">
        <v>4168.9112289712384</v>
      </c>
      <c r="H16" s="430">
        <v>86292.547582000741</v>
      </c>
      <c r="I16" s="430">
        <v>20</v>
      </c>
      <c r="J16" s="430">
        <v>393758</v>
      </c>
      <c r="K16" s="430">
        <v>9906.5111632232383</v>
      </c>
      <c r="L16" s="430">
        <v>5737.5999342520008</v>
      </c>
      <c r="M16" s="430">
        <v>4168.9112289712384</v>
      </c>
      <c r="N16" s="430">
        <v>86292.547582000741</v>
      </c>
    </row>
    <row r="17" spans="1:14" s="431" customFormat="1" ht="12" x14ac:dyDescent="0.2">
      <c r="A17" s="428">
        <v>12</v>
      </c>
      <c r="B17" s="432" t="s">
        <v>882</v>
      </c>
      <c r="C17" s="430">
        <v>23</v>
      </c>
      <c r="D17" s="430">
        <v>398853</v>
      </c>
      <c r="E17" s="430">
        <v>268.06356639390231</v>
      </c>
      <c r="F17" s="430">
        <v>19507.052505123997</v>
      </c>
      <c r="G17" s="430">
        <v>-19238.988938730097</v>
      </c>
      <c r="H17" s="430">
        <v>35222.355881870048</v>
      </c>
      <c r="I17" s="430">
        <v>23</v>
      </c>
      <c r="J17" s="430">
        <v>398853</v>
      </c>
      <c r="K17" s="430">
        <v>268.06356639390231</v>
      </c>
      <c r="L17" s="430">
        <v>19507.052505123997</v>
      </c>
      <c r="M17" s="430">
        <v>-19238.988938730097</v>
      </c>
      <c r="N17" s="430">
        <v>35222.355881870048</v>
      </c>
    </row>
    <row r="18" spans="1:14" s="431" customFormat="1" ht="12" x14ac:dyDescent="0.2">
      <c r="A18" s="428">
        <v>13</v>
      </c>
      <c r="B18" s="432" t="s">
        <v>883</v>
      </c>
      <c r="C18" s="430">
        <v>19</v>
      </c>
      <c r="D18" s="430">
        <v>182944</v>
      </c>
      <c r="E18" s="430">
        <v>12838.092443825215</v>
      </c>
      <c r="F18" s="430">
        <v>6276.9005054135723</v>
      </c>
      <c r="G18" s="430">
        <v>6561.19193841164</v>
      </c>
      <c r="H18" s="430">
        <v>79241.918891968759</v>
      </c>
      <c r="I18" s="430">
        <v>19</v>
      </c>
      <c r="J18" s="430">
        <v>182944</v>
      </c>
      <c r="K18" s="430">
        <v>12838.092443825215</v>
      </c>
      <c r="L18" s="430">
        <v>6276.9005054135723</v>
      </c>
      <c r="M18" s="430">
        <v>6561.19193841164</v>
      </c>
      <c r="N18" s="430">
        <v>79241.918891968759</v>
      </c>
    </row>
    <row r="19" spans="1:14" s="431" customFormat="1" ht="12" x14ac:dyDescent="0.2">
      <c r="A19" s="428">
        <v>14</v>
      </c>
      <c r="B19" s="432" t="s">
        <v>884</v>
      </c>
      <c r="C19" s="430">
        <v>21</v>
      </c>
      <c r="D19" s="430">
        <v>138714</v>
      </c>
      <c r="E19" s="430">
        <v>2845.8131767488421</v>
      </c>
      <c r="F19" s="430">
        <v>330.18620075482482</v>
      </c>
      <c r="G19" s="430">
        <v>2515.6269759940164</v>
      </c>
      <c r="H19" s="430">
        <v>12014.590106937269</v>
      </c>
      <c r="I19" s="430">
        <v>21</v>
      </c>
      <c r="J19" s="430">
        <v>138714</v>
      </c>
      <c r="K19" s="430">
        <v>2845.8131767488421</v>
      </c>
      <c r="L19" s="430">
        <v>330.18620075482482</v>
      </c>
      <c r="M19" s="430">
        <v>2515.6269759940164</v>
      </c>
      <c r="N19" s="430">
        <v>12014.590106937269</v>
      </c>
    </row>
    <row r="20" spans="1:14" s="431" customFormat="1" ht="12" x14ac:dyDescent="0.2">
      <c r="A20" s="428">
        <v>15</v>
      </c>
      <c r="B20" s="432" t="s">
        <v>885</v>
      </c>
      <c r="C20" s="430">
        <v>4</v>
      </c>
      <c r="D20" s="430">
        <v>38068</v>
      </c>
      <c r="E20" s="430">
        <v>139.384342197</v>
      </c>
      <c r="F20" s="430">
        <v>46.161621879000002</v>
      </c>
      <c r="G20" s="430">
        <v>93.222720318</v>
      </c>
      <c r="H20" s="430">
        <v>1052.0588873779816</v>
      </c>
      <c r="I20" s="430">
        <v>4</v>
      </c>
      <c r="J20" s="430">
        <v>38068</v>
      </c>
      <c r="K20" s="430">
        <v>139.384342197</v>
      </c>
      <c r="L20" s="430">
        <v>46.161621879000002</v>
      </c>
      <c r="M20" s="430">
        <v>93.222720318</v>
      </c>
      <c r="N20" s="430">
        <v>1052.0588873779816</v>
      </c>
    </row>
    <row r="21" spans="1:14" s="431" customFormat="1" ht="12" x14ac:dyDescent="0.2">
      <c r="A21" s="428">
        <v>16</v>
      </c>
      <c r="B21" s="432" t="s">
        <v>886</v>
      </c>
      <c r="C21" s="430">
        <v>7</v>
      </c>
      <c r="D21" s="430">
        <v>149920</v>
      </c>
      <c r="E21" s="430">
        <v>3499.3536871275173</v>
      </c>
      <c r="F21" s="430">
        <v>4431.2229212809998</v>
      </c>
      <c r="G21" s="430">
        <v>-931.86923415348213</v>
      </c>
      <c r="H21" s="430">
        <v>31615.275088665632</v>
      </c>
      <c r="I21" s="430">
        <v>7</v>
      </c>
      <c r="J21" s="430">
        <v>149920</v>
      </c>
      <c r="K21" s="430">
        <v>3499.3536871275173</v>
      </c>
      <c r="L21" s="430">
        <v>4431.2229212809998</v>
      </c>
      <c r="M21" s="430">
        <v>-931.86923415348213</v>
      </c>
      <c r="N21" s="430">
        <v>31615.275088665632</v>
      </c>
    </row>
    <row r="22" spans="1:14" s="431" customFormat="1" ht="36" x14ac:dyDescent="0.2">
      <c r="A22" s="428"/>
      <c r="B22" s="433" t="s">
        <v>887</v>
      </c>
      <c r="C22" s="430">
        <v>329</v>
      </c>
      <c r="D22" s="430">
        <v>6091882</v>
      </c>
      <c r="E22" s="430">
        <v>787770.42440815258</v>
      </c>
      <c r="F22" s="430">
        <v>744338.92336206581</v>
      </c>
      <c r="G22" s="430">
        <v>43431.501046086742</v>
      </c>
      <c r="H22" s="430">
        <v>1074741.0760501793</v>
      </c>
      <c r="I22" s="430">
        <v>329</v>
      </c>
      <c r="J22" s="430">
        <v>6091882</v>
      </c>
      <c r="K22" s="430">
        <v>787770.42440815258</v>
      </c>
      <c r="L22" s="430">
        <v>744338.92336206581</v>
      </c>
      <c r="M22" s="430">
        <v>43431.501046086742</v>
      </c>
      <c r="N22" s="430">
        <v>1074741.0760501793</v>
      </c>
    </row>
    <row r="23" spans="1:14" s="431" customFormat="1" ht="12" x14ac:dyDescent="0.2">
      <c r="A23" s="428"/>
      <c r="B23" s="429"/>
      <c r="C23" s="430"/>
      <c r="D23" s="430"/>
      <c r="E23" s="430"/>
      <c r="F23" s="430"/>
      <c r="G23" s="430"/>
      <c r="H23" s="430"/>
      <c r="I23" s="430"/>
      <c r="J23" s="430"/>
      <c r="K23" s="430"/>
      <c r="L23" s="430"/>
      <c r="M23" s="430"/>
      <c r="N23" s="430"/>
    </row>
    <row r="24" spans="1:14" s="431" customFormat="1" ht="12" x14ac:dyDescent="0.2">
      <c r="A24" s="428" t="s">
        <v>888</v>
      </c>
      <c r="B24" s="429" t="s">
        <v>889</v>
      </c>
      <c r="C24" s="430">
        <v>321</v>
      </c>
      <c r="D24" s="430">
        <v>63294248</v>
      </c>
      <c r="E24" s="430">
        <v>14516.366502834748</v>
      </c>
      <c r="F24" s="430">
        <v>8303.3780745550666</v>
      </c>
      <c r="G24" s="430">
        <v>6212.9884282796793</v>
      </c>
      <c r="H24" s="430">
        <v>660070.25871502981</v>
      </c>
      <c r="I24" s="430">
        <v>321</v>
      </c>
      <c r="J24" s="430">
        <v>63294248</v>
      </c>
      <c r="K24" s="430">
        <v>14516.366502834748</v>
      </c>
      <c r="L24" s="430">
        <v>8303.3780745550666</v>
      </c>
      <c r="M24" s="430">
        <v>6212.9884282796793</v>
      </c>
      <c r="N24" s="430">
        <v>660070.25871502981</v>
      </c>
    </row>
    <row r="25" spans="1:14" s="431" customFormat="1" ht="12" x14ac:dyDescent="0.2">
      <c r="A25" s="428">
        <v>17</v>
      </c>
      <c r="B25" s="434" t="s">
        <v>890</v>
      </c>
      <c r="C25" s="430">
        <v>34</v>
      </c>
      <c r="D25" s="430">
        <v>9383642</v>
      </c>
      <c r="E25" s="430">
        <v>3073.1692419098881</v>
      </c>
      <c r="F25" s="430">
        <v>1832.9844994283519</v>
      </c>
      <c r="G25" s="430">
        <v>1240.1847424815362</v>
      </c>
      <c r="H25" s="430">
        <v>129643.34764361278</v>
      </c>
      <c r="I25" s="430">
        <v>34</v>
      </c>
      <c r="J25" s="430">
        <v>9383642</v>
      </c>
      <c r="K25" s="430">
        <v>3073.1692419098881</v>
      </c>
      <c r="L25" s="430">
        <v>1832.9844994283519</v>
      </c>
      <c r="M25" s="430">
        <v>1240.1847424815362</v>
      </c>
      <c r="N25" s="430">
        <v>129643.34764361278</v>
      </c>
    </row>
    <row r="26" spans="1:14" s="431" customFormat="1" ht="12" x14ac:dyDescent="0.2">
      <c r="A26" s="428">
        <v>18</v>
      </c>
      <c r="B26" s="434" t="s">
        <v>891</v>
      </c>
      <c r="C26" s="430">
        <v>29</v>
      </c>
      <c r="D26" s="430">
        <v>10197864</v>
      </c>
      <c r="E26" s="430">
        <v>3155.0456683271368</v>
      </c>
      <c r="F26" s="430">
        <v>1463.750919763321</v>
      </c>
      <c r="G26" s="430">
        <v>1691.2947485638151</v>
      </c>
      <c r="H26" s="430">
        <v>130342.99221641479</v>
      </c>
      <c r="I26" s="430">
        <v>29</v>
      </c>
      <c r="J26" s="430">
        <v>10197864</v>
      </c>
      <c r="K26" s="430">
        <v>3155.0456683271368</v>
      </c>
      <c r="L26" s="430">
        <v>1463.750919763321</v>
      </c>
      <c r="M26" s="430">
        <v>1691.2947485638151</v>
      </c>
      <c r="N26" s="430">
        <v>130342.99221641479</v>
      </c>
    </row>
    <row r="27" spans="1:14" s="431" customFormat="1" ht="12" x14ac:dyDescent="0.2">
      <c r="A27" s="428">
        <v>19</v>
      </c>
      <c r="B27" s="434" t="s">
        <v>892</v>
      </c>
      <c r="C27" s="430">
        <v>27</v>
      </c>
      <c r="D27" s="430">
        <v>4774366</v>
      </c>
      <c r="E27" s="430">
        <v>1075.1964747061886</v>
      </c>
      <c r="F27" s="430">
        <v>728.86777980410307</v>
      </c>
      <c r="G27" s="430">
        <v>346.3286949020852</v>
      </c>
      <c r="H27" s="430">
        <v>49160.058379144386</v>
      </c>
      <c r="I27" s="430">
        <v>27</v>
      </c>
      <c r="J27" s="430">
        <v>4774366</v>
      </c>
      <c r="K27" s="430">
        <v>1075.1964747061886</v>
      </c>
      <c r="L27" s="430">
        <v>728.86777980410307</v>
      </c>
      <c r="M27" s="430">
        <v>346.3286949020852</v>
      </c>
      <c r="N27" s="430">
        <v>49160.058379144386</v>
      </c>
    </row>
    <row r="28" spans="1:14" s="431" customFormat="1" ht="12" x14ac:dyDescent="0.2">
      <c r="A28" s="428">
        <v>20</v>
      </c>
      <c r="B28" s="434" t="s">
        <v>893</v>
      </c>
      <c r="C28" s="430">
        <v>26</v>
      </c>
      <c r="D28" s="430">
        <v>6541868</v>
      </c>
      <c r="E28" s="430">
        <v>1512.3920706723407</v>
      </c>
      <c r="F28" s="430">
        <v>1015.224363925872</v>
      </c>
      <c r="G28" s="430">
        <v>497.16770674646875</v>
      </c>
      <c r="H28" s="430">
        <v>74421.179049878498</v>
      </c>
      <c r="I28" s="430">
        <v>26</v>
      </c>
      <c r="J28" s="430">
        <v>6541868</v>
      </c>
      <c r="K28" s="430">
        <v>1512.3920706723407</v>
      </c>
      <c r="L28" s="430">
        <v>1015.224363925872</v>
      </c>
      <c r="M28" s="430">
        <v>497.16770674646875</v>
      </c>
      <c r="N28" s="430">
        <v>74421.179049878498</v>
      </c>
    </row>
    <row r="29" spans="1:14" s="431" customFormat="1" ht="12" x14ac:dyDescent="0.2">
      <c r="A29" s="428">
        <v>21</v>
      </c>
      <c r="B29" s="434" t="s">
        <v>894</v>
      </c>
      <c r="C29" s="430">
        <v>23</v>
      </c>
      <c r="D29" s="430">
        <v>5164105</v>
      </c>
      <c r="E29" s="430">
        <v>1156.8552333830003</v>
      </c>
      <c r="F29" s="430">
        <v>772.52806998708309</v>
      </c>
      <c r="G29" s="430">
        <v>384.3271633959169</v>
      </c>
      <c r="H29" s="430">
        <v>40482.731680005127</v>
      </c>
      <c r="I29" s="430">
        <v>23</v>
      </c>
      <c r="J29" s="430">
        <v>5164105</v>
      </c>
      <c r="K29" s="430">
        <v>1156.8552333830003</v>
      </c>
      <c r="L29" s="430">
        <v>772.52806998708309</v>
      </c>
      <c r="M29" s="430">
        <v>384.3271633959169</v>
      </c>
      <c r="N29" s="430">
        <v>40482.731680005127</v>
      </c>
    </row>
    <row r="30" spans="1:14" s="431" customFormat="1" ht="12" x14ac:dyDescent="0.2">
      <c r="A30" s="428">
        <v>22</v>
      </c>
      <c r="B30" s="434" t="s">
        <v>895</v>
      </c>
      <c r="C30" s="430">
        <v>6</v>
      </c>
      <c r="D30" s="430">
        <v>470211</v>
      </c>
      <c r="E30" s="430">
        <v>14.922835228</v>
      </c>
      <c r="F30" s="430">
        <v>19.756707457999998</v>
      </c>
      <c r="G30" s="430">
        <v>-4.8338722299999972</v>
      </c>
      <c r="H30" s="430">
        <v>3649.6317737989648</v>
      </c>
      <c r="I30" s="430">
        <v>6</v>
      </c>
      <c r="J30" s="430">
        <v>470211</v>
      </c>
      <c r="K30" s="430">
        <v>14.922835228</v>
      </c>
      <c r="L30" s="430">
        <v>19.756707457999998</v>
      </c>
      <c r="M30" s="430">
        <v>-4.8338722299999972</v>
      </c>
      <c r="N30" s="430">
        <v>3649.6317737989648</v>
      </c>
    </row>
    <row r="31" spans="1:14" s="431" customFormat="1" ht="12" x14ac:dyDescent="0.2">
      <c r="A31" s="428">
        <v>23</v>
      </c>
      <c r="B31" s="434" t="s">
        <v>896</v>
      </c>
      <c r="C31" s="430">
        <v>17</v>
      </c>
      <c r="D31" s="430">
        <v>4132796</v>
      </c>
      <c r="E31" s="430">
        <v>689.90475517368418</v>
      </c>
      <c r="F31" s="430">
        <v>548.5752835318425</v>
      </c>
      <c r="G31" s="430">
        <v>141.32947164184171</v>
      </c>
      <c r="H31" s="430">
        <v>45535.091876741535</v>
      </c>
      <c r="I31" s="430">
        <v>17</v>
      </c>
      <c r="J31" s="430">
        <v>4132796</v>
      </c>
      <c r="K31" s="430">
        <v>689.90475517368418</v>
      </c>
      <c r="L31" s="430">
        <v>548.5752835318425</v>
      </c>
      <c r="M31" s="430">
        <v>141.32947164184171</v>
      </c>
      <c r="N31" s="430">
        <v>45535.091876741535</v>
      </c>
    </row>
    <row r="32" spans="1:14" s="431" customFormat="1" ht="12" x14ac:dyDescent="0.2">
      <c r="A32" s="428">
        <v>24</v>
      </c>
      <c r="B32" s="434" t="s">
        <v>897</v>
      </c>
      <c r="C32" s="430">
        <v>22</v>
      </c>
      <c r="D32" s="430">
        <v>3622199</v>
      </c>
      <c r="E32" s="430">
        <v>1287.6212403064803</v>
      </c>
      <c r="F32" s="430">
        <v>544.43393590742801</v>
      </c>
      <c r="G32" s="430">
        <v>743.18730439905232</v>
      </c>
      <c r="H32" s="430">
        <v>44818.687534672674</v>
      </c>
      <c r="I32" s="430">
        <v>22</v>
      </c>
      <c r="J32" s="430">
        <v>3622199</v>
      </c>
      <c r="K32" s="430">
        <v>1287.6212403064803</v>
      </c>
      <c r="L32" s="430">
        <v>544.43393590742801</v>
      </c>
      <c r="M32" s="430">
        <v>743.18730439905232</v>
      </c>
      <c r="N32" s="430">
        <v>44818.687534672674</v>
      </c>
    </row>
    <row r="33" spans="1:14" s="431" customFormat="1" ht="12" x14ac:dyDescent="0.2">
      <c r="A33" s="428">
        <v>25</v>
      </c>
      <c r="B33" s="434" t="s">
        <v>898</v>
      </c>
      <c r="C33" s="430">
        <v>95</v>
      </c>
      <c r="D33" s="430">
        <v>6623439</v>
      </c>
      <c r="E33" s="430">
        <v>1526.1249565994815</v>
      </c>
      <c r="F33" s="430">
        <v>1104.5392159921914</v>
      </c>
      <c r="G33" s="430">
        <v>421.58574060729046</v>
      </c>
      <c r="H33" s="430">
        <v>56802.152728694302</v>
      </c>
      <c r="I33" s="430">
        <v>95</v>
      </c>
      <c r="J33" s="430">
        <v>6623439</v>
      </c>
      <c r="K33" s="430">
        <v>1526.1249565994815</v>
      </c>
      <c r="L33" s="430">
        <v>1104.5392159921914</v>
      </c>
      <c r="M33" s="430">
        <v>421.58574060729046</v>
      </c>
      <c r="N33" s="430">
        <v>56802.152728694302</v>
      </c>
    </row>
    <row r="34" spans="1:14" s="431" customFormat="1" ht="12" x14ac:dyDescent="0.2">
      <c r="A34" s="428">
        <v>26</v>
      </c>
      <c r="B34" s="434" t="s">
        <v>899</v>
      </c>
      <c r="C34" s="430">
        <v>42</v>
      </c>
      <c r="D34" s="430">
        <v>12383758</v>
      </c>
      <c r="E34" s="430">
        <v>1025.1340265285453</v>
      </c>
      <c r="F34" s="430">
        <v>272.71729875687328</v>
      </c>
      <c r="G34" s="430">
        <v>752.41672777167196</v>
      </c>
      <c r="H34" s="430">
        <v>85214.385832066706</v>
      </c>
      <c r="I34" s="430">
        <v>42</v>
      </c>
      <c r="J34" s="430">
        <v>12383758</v>
      </c>
      <c r="K34" s="430">
        <v>1025.1340265285453</v>
      </c>
      <c r="L34" s="430">
        <v>272.71729875687328</v>
      </c>
      <c r="M34" s="430">
        <v>752.41672777167196</v>
      </c>
      <c r="N34" s="430">
        <v>85214.385832066706</v>
      </c>
    </row>
    <row r="35" spans="1:14" s="431" customFormat="1" ht="38.25" x14ac:dyDescent="0.2">
      <c r="A35" s="428"/>
      <c r="B35" s="435" t="s">
        <v>900</v>
      </c>
      <c r="C35" s="430">
        <v>321</v>
      </c>
      <c r="D35" s="430">
        <v>63294248</v>
      </c>
      <c r="E35" s="430">
        <v>14516.366502834748</v>
      </c>
      <c r="F35" s="430">
        <v>8303.3780745550666</v>
      </c>
      <c r="G35" s="430">
        <v>6212.9884282796793</v>
      </c>
      <c r="H35" s="430">
        <v>660070.25871502981</v>
      </c>
      <c r="I35" s="430">
        <v>321</v>
      </c>
      <c r="J35" s="430">
        <v>63294248</v>
      </c>
      <c r="K35" s="430">
        <v>14516.366502834748</v>
      </c>
      <c r="L35" s="430">
        <v>8303.3780745550666</v>
      </c>
      <c r="M35" s="430">
        <v>6212.9884282796793</v>
      </c>
      <c r="N35" s="430">
        <v>660070.25871502981</v>
      </c>
    </row>
    <row r="36" spans="1:14" s="431" customFormat="1" ht="12" x14ac:dyDescent="0.2">
      <c r="A36" s="428"/>
      <c r="B36" s="429"/>
      <c r="C36" s="430"/>
      <c r="D36" s="430"/>
      <c r="E36" s="430"/>
      <c r="F36" s="430"/>
      <c r="G36" s="430"/>
      <c r="H36" s="430"/>
      <c r="I36" s="430"/>
      <c r="J36" s="430"/>
      <c r="K36" s="430"/>
      <c r="L36" s="430"/>
      <c r="M36" s="430"/>
      <c r="N36" s="430"/>
    </row>
    <row r="37" spans="1:14" s="431" customFormat="1" ht="12" x14ac:dyDescent="0.2">
      <c r="A37" s="428" t="s">
        <v>901</v>
      </c>
      <c r="B37" s="429" t="s">
        <v>902</v>
      </c>
      <c r="C37" s="430">
        <v>134</v>
      </c>
      <c r="D37" s="430">
        <v>9550897</v>
      </c>
      <c r="E37" s="430">
        <v>12586.421737098046</v>
      </c>
      <c r="F37" s="430">
        <v>8381.6340930938204</v>
      </c>
      <c r="G37" s="430">
        <v>4204.7876440042228</v>
      </c>
      <c r="H37" s="430">
        <v>284968.35214259627</v>
      </c>
      <c r="I37" s="430">
        <v>134</v>
      </c>
      <c r="J37" s="430">
        <v>9550897</v>
      </c>
      <c r="K37" s="430">
        <v>12586.421737098046</v>
      </c>
      <c r="L37" s="430">
        <v>8381.6340930938204</v>
      </c>
      <c r="M37" s="430">
        <v>4204.7876440042228</v>
      </c>
      <c r="N37" s="430">
        <v>284968.35214259627</v>
      </c>
    </row>
    <row r="38" spans="1:14" s="431" customFormat="1" ht="12" x14ac:dyDescent="0.2">
      <c r="A38" s="428">
        <v>27</v>
      </c>
      <c r="B38" s="434" t="s">
        <v>903</v>
      </c>
      <c r="C38" s="430">
        <v>22</v>
      </c>
      <c r="D38" s="430">
        <v>381991</v>
      </c>
      <c r="E38" s="430">
        <v>52.495342262414553</v>
      </c>
      <c r="F38" s="430">
        <v>638.37012641798094</v>
      </c>
      <c r="G38" s="430">
        <v>-585.87478415556643</v>
      </c>
      <c r="H38" s="430">
        <v>10797.653929825801</v>
      </c>
      <c r="I38" s="430">
        <v>22</v>
      </c>
      <c r="J38" s="430">
        <v>381991</v>
      </c>
      <c r="K38" s="430">
        <v>52.495342262414553</v>
      </c>
      <c r="L38" s="430">
        <v>638.37012641798094</v>
      </c>
      <c r="M38" s="430">
        <v>-585.87478415556643</v>
      </c>
      <c r="N38" s="430">
        <v>10797.653929825801</v>
      </c>
    </row>
    <row r="39" spans="1:14" s="431" customFormat="1" ht="24" x14ac:dyDescent="0.2">
      <c r="A39" s="428">
        <v>28</v>
      </c>
      <c r="B39" s="434" t="s">
        <v>904</v>
      </c>
      <c r="C39" s="430">
        <v>33</v>
      </c>
      <c r="D39" s="430">
        <v>5268838</v>
      </c>
      <c r="E39" s="430">
        <v>914.98256191898952</v>
      </c>
      <c r="F39" s="430">
        <v>1766.7597420958746</v>
      </c>
      <c r="G39" s="430">
        <v>-851.77718017688471</v>
      </c>
      <c r="H39" s="430">
        <v>109858.4836631693</v>
      </c>
      <c r="I39" s="430">
        <v>33</v>
      </c>
      <c r="J39" s="430">
        <v>5268838</v>
      </c>
      <c r="K39" s="430">
        <v>914.98256191898952</v>
      </c>
      <c r="L39" s="430">
        <v>1766.7597420958746</v>
      </c>
      <c r="M39" s="430">
        <v>-851.77718017688471</v>
      </c>
      <c r="N39" s="430">
        <v>109858.4836631693</v>
      </c>
    </row>
    <row r="40" spans="1:14" s="431" customFormat="1" ht="24" x14ac:dyDescent="0.2">
      <c r="A40" s="428">
        <v>29</v>
      </c>
      <c r="B40" s="434" t="s">
        <v>905</v>
      </c>
      <c r="C40" s="430">
        <v>23</v>
      </c>
      <c r="D40" s="430">
        <v>2664822</v>
      </c>
      <c r="E40" s="430">
        <v>745.45937084513457</v>
      </c>
      <c r="F40" s="430">
        <v>1209.3099570499651</v>
      </c>
      <c r="G40" s="430">
        <v>-463.85058620483107</v>
      </c>
      <c r="H40" s="430">
        <v>83433.042709543821</v>
      </c>
      <c r="I40" s="430">
        <v>23</v>
      </c>
      <c r="J40" s="430">
        <v>2664822</v>
      </c>
      <c r="K40" s="430">
        <v>745.45937084513457</v>
      </c>
      <c r="L40" s="430">
        <v>1209.3099570499651</v>
      </c>
      <c r="M40" s="430">
        <v>-463.85058620483107</v>
      </c>
      <c r="N40" s="430">
        <v>83433.042709543821</v>
      </c>
    </row>
    <row r="41" spans="1:14" s="431" customFormat="1" ht="12" x14ac:dyDescent="0.2">
      <c r="A41" s="428">
        <v>30</v>
      </c>
      <c r="B41" s="434" t="s">
        <v>906</v>
      </c>
      <c r="C41" s="430">
        <v>8</v>
      </c>
      <c r="D41" s="430">
        <v>632097</v>
      </c>
      <c r="E41" s="430">
        <v>89.638255328300005</v>
      </c>
      <c r="F41" s="430">
        <v>118.17832456809832</v>
      </c>
      <c r="G41" s="430">
        <v>-28.540069239798335</v>
      </c>
      <c r="H41" s="430">
        <v>10749.948667350223</v>
      </c>
      <c r="I41" s="430">
        <v>8</v>
      </c>
      <c r="J41" s="430">
        <v>632097</v>
      </c>
      <c r="K41" s="430">
        <v>89.638255328300005</v>
      </c>
      <c r="L41" s="430">
        <v>118.17832456809832</v>
      </c>
      <c r="M41" s="430">
        <v>-28.540069239798335</v>
      </c>
      <c r="N41" s="430">
        <v>10749.948667350223</v>
      </c>
    </row>
    <row r="42" spans="1:14" s="431" customFormat="1" ht="12" x14ac:dyDescent="0.2">
      <c r="A42" s="428">
        <v>31</v>
      </c>
      <c r="B42" s="434" t="s">
        <v>907</v>
      </c>
      <c r="C42" s="430">
        <v>25</v>
      </c>
      <c r="D42" s="430">
        <v>274976</v>
      </c>
      <c r="E42" s="430">
        <v>10733.29099835976</v>
      </c>
      <c r="F42" s="430">
        <v>4146.2321426253748</v>
      </c>
      <c r="G42" s="430">
        <v>6587.0588557343835</v>
      </c>
      <c r="H42" s="430">
        <v>58704.972821768664</v>
      </c>
      <c r="I42" s="430">
        <v>25</v>
      </c>
      <c r="J42" s="430">
        <v>274976</v>
      </c>
      <c r="K42" s="430">
        <v>10733.29099835976</v>
      </c>
      <c r="L42" s="430">
        <v>4146.2321426253748</v>
      </c>
      <c r="M42" s="430">
        <v>6587.0588557343835</v>
      </c>
      <c r="N42" s="430">
        <v>58704.972821768664</v>
      </c>
    </row>
    <row r="43" spans="1:14" s="431" customFormat="1" ht="12" x14ac:dyDescent="0.2">
      <c r="A43" s="428">
        <v>32</v>
      </c>
      <c r="B43" s="434" t="s">
        <v>908</v>
      </c>
      <c r="C43" s="430">
        <v>23</v>
      </c>
      <c r="D43" s="430">
        <v>328173</v>
      </c>
      <c r="E43" s="430">
        <v>50.555208383446811</v>
      </c>
      <c r="F43" s="430">
        <v>502.78380033652604</v>
      </c>
      <c r="G43" s="430">
        <v>-452.22859195307922</v>
      </c>
      <c r="H43" s="430">
        <v>11424.25035093849</v>
      </c>
      <c r="I43" s="430">
        <v>23</v>
      </c>
      <c r="J43" s="430">
        <v>328173</v>
      </c>
      <c r="K43" s="430">
        <v>50.555208383446811</v>
      </c>
      <c r="L43" s="430">
        <v>502.78380033652604</v>
      </c>
      <c r="M43" s="430">
        <v>-452.22859195307922</v>
      </c>
      <c r="N43" s="430">
        <v>11424.25035093849</v>
      </c>
    </row>
    <row r="44" spans="1:14" s="431" customFormat="1" ht="24" x14ac:dyDescent="0.2">
      <c r="A44" s="428"/>
      <c r="B44" s="433" t="s">
        <v>909</v>
      </c>
      <c r="C44" s="430">
        <v>134</v>
      </c>
      <c r="D44" s="430">
        <v>9550897</v>
      </c>
      <c r="E44" s="430">
        <v>12586.421737098046</v>
      </c>
      <c r="F44" s="430">
        <v>8381.6340930938204</v>
      </c>
      <c r="G44" s="430">
        <v>4204.7876440042228</v>
      </c>
      <c r="H44" s="430">
        <v>284968.35214259627</v>
      </c>
      <c r="I44" s="430">
        <v>134</v>
      </c>
      <c r="J44" s="430">
        <v>9550897</v>
      </c>
      <c r="K44" s="430">
        <v>12586.421737098046</v>
      </c>
      <c r="L44" s="430">
        <v>8381.6340930938204</v>
      </c>
      <c r="M44" s="430">
        <v>4204.7876440042228</v>
      </c>
      <c r="N44" s="430">
        <v>284968.35214259627</v>
      </c>
    </row>
    <row r="45" spans="1:14" s="431" customFormat="1" ht="12" x14ac:dyDescent="0.2">
      <c r="A45" s="428"/>
      <c r="B45" s="429"/>
      <c r="C45" s="430"/>
      <c r="D45" s="430"/>
      <c r="E45" s="430"/>
      <c r="F45" s="430"/>
      <c r="G45" s="430"/>
      <c r="H45" s="430"/>
      <c r="I45" s="430"/>
      <c r="J45" s="430"/>
      <c r="K45" s="430"/>
      <c r="L45" s="430"/>
      <c r="M45" s="430"/>
      <c r="N45" s="430"/>
    </row>
    <row r="46" spans="1:14" s="431" customFormat="1" ht="12" x14ac:dyDescent="0.2">
      <c r="A46" s="428" t="s">
        <v>910</v>
      </c>
      <c r="B46" s="429" t="s">
        <v>911</v>
      </c>
      <c r="C46" s="430">
        <v>33</v>
      </c>
      <c r="D46" s="430">
        <v>5437402</v>
      </c>
      <c r="E46" s="430">
        <v>161.75558893320948</v>
      </c>
      <c r="F46" s="430">
        <v>78.782693235159144</v>
      </c>
      <c r="G46" s="430">
        <v>82.972895698050337</v>
      </c>
      <c r="H46" s="430">
        <v>17017.920556432113</v>
      </c>
      <c r="I46" s="430">
        <v>33</v>
      </c>
      <c r="J46" s="430">
        <v>5437402</v>
      </c>
      <c r="K46" s="430">
        <v>161.75558893320948</v>
      </c>
      <c r="L46" s="430">
        <v>78.782693235159144</v>
      </c>
      <c r="M46" s="430">
        <v>82.972895698050337</v>
      </c>
      <c r="N46" s="430">
        <v>17017.920556432113</v>
      </c>
    </row>
    <row r="47" spans="1:14" s="431" customFormat="1" ht="12" x14ac:dyDescent="0.2">
      <c r="A47" s="428">
        <v>33</v>
      </c>
      <c r="B47" s="434" t="s">
        <v>912</v>
      </c>
      <c r="C47" s="430">
        <v>24</v>
      </c>
      <c r="D47" s="430">
        <v>2545675</v>
      </c>
      <c r="E47" s="430">
        <v>116.43392038900001</v>
      </c>
      <c r="F47" s="430">
        <v>71.866465899999994</v>
      </c>
      <c r="G47" s="430">
        <v>44.567454488999999</v>
      </c>
      <c r="H47" s="430">
        <v>9248.5950801220533</v>
      </c>
      <c r="I47" s="430">
        <v>24</v>
      </c>
      <c r="J47" s="430">
        <v>2545675</v>
      </c>
      <c r="K47" s="430">
        <v>116.43392038900001</v>
      </c>
      <c r="L47" s="430">
        <v>71.866465899999994</v>
      </c>
      <c r="M47" s="430">
        <v>44.567454488999999</v>
      </c>
      <c r="N47" s="430">
        <v>9248.5950801220533</v>
      </c>
    </row>
    <row r="48" spans="1:14" s="431" customFormat="1" ht="12" x14ac:dyDescent="0.2">
      <c r="A48" s="428">
        <v>34</v>
      </c>
      <c r="B48" s="434" t="s">
        <v>913</v>
      </c>
      <c r="C48" s="430">
        <v>9</v>
      </c>
      <c r="D48" s="430">
        <v>2891727</v>
      </c>
      <c r="E48" s="430">
        <v>45.321668544209487</v>
      </c>
      <c r="F48" s="430">
        <v>6.9162273351591494</v>
      </c>
      <c r="G48" s="430">
        <v>38.405441209050331</v>
      </c>
      <c r="H48" s="430">
        <v>7769.3254763100604</v>
      </c>
      <c r="I48" s="430">
        <v>9</v>
      </c>
      <c r="J48" s="430">
        <v>2891727</v>
      </c>
      <c r="K48" s="430">
        <v>45.321668544209487</v>
      </c>
      <c r="L48" s="430">
        <v>6.9162273351591494</v>
      </c>
      <c r="M48" s="430">
        <v>38.405441209050331</v>
      </c>
      <c r="N48" s="430">
        <v>7769.3254763100604</v>
      </c>
    </row>
    <row r="49" spans="1:14" s="431" customFormat="1" ht="12" x14ac:dyDescent="0.2">
      <c r="A49" s="428"/>
      <c r="B49" s="433" t="s">
        <v>914</v>
      </c>
      <c r="C49" s="430">
        <v>33</v>
      </c>
      <c r="D49" s="430">
        <v>5437402</v>
      </c>
      <c r="E49" s="430">
        <v>161.75558893320948</v>
      </c>
      <c r="F49" s="430">
        <v>78.782693235159144</v>
      </c>
      <c r="G49" s="430">
        <v>82.972895698050337</v>
      </c>
      <c r="H49" s="430">
        <v>17017.920556432113</v>
      </c>
      <c r="I49" s="430">
        <v>33</v>
      </c>
      <c r="J49" s="430">
        <v>5437402</v>
      </c>
      <c r="K49" s="430">
        <v>161.75558893320948</v>
      </c>
      <c r="L49" s="430">
        <v>78.782693235159144</v>
      </c>
      <c r="M49" s="430">
        <v>82.972895698050337</v>
      </c>
      <c r="N49" s="430">
        <v>17017.920556432113</v>
      </c>
    </row>
    <row r="50" spans="1:14" s="431" customFormat="1" ht="12" x14ac:dyDescent="0.2">
      <c r="A50" s="428"/>
      <c r="B50" s="429"/>
      <c r="C50" s="430"/>
      <c r="D50" s="430"/>
      <c r="E50" s="430"/>
      <c r="F50" s="430"/>
      <c r="G50" s="430"/>
      <c r="H50" s="430"/>
      <c r="I50" s="430"/>
      <c r="J50" s="430"/>
      <c r="K50" s="430"/>
      <c r="L50" s="430"/>
      <c r="M50" s="430"/>
      <c r="N50" s="430"/>
    </row>
    <row r="51" spans="1:14" s="431" customFormat="1" ht="12" x14ac:dyDescent="0.2">
      <c r="A51" s="428" t="s">
        <v>915</v>
      </c>
      <c r="B51" s="429" t="s">
        <v>916</v>
      </c>
      <c r="C51" s="430">
        <v>147</v>
      </c>
      <c r="D51" s="430">
        <v>3160311</v>
      </c>
      <c r="E51" s="430">
        <v>135137.15601297506</v>
      </c>
      <c r="F51" s="430">
        <v>67826.971700422306</v>
      </c>
      <c r="G51" s="430">
        <v>67310.184312552752</v>
      </c>
      <c r="H51" s="430">
        <v>165235.08948419325</v>
      </c>
      <c r="I51" s="430">
        <v>147</v>
      </c>
      <c r="J51" s="430">
        <v>3160311</v>
      </c>
      <c r="K51" s="430">
        <v>16588.017905101246</v>
      </c>
      <c r="L51" s="430">
        <v>9674.7234219129496</v>
      </c>
      <c r="M51" s="430">
        <v>6913.2944831882905</v>
      </c>
      <c r="N51" s="430">
        <v>165235.08948419325</v>
      </c>
    </row>
    <row r="52" spans="1:14" s="431" customFormat="1" ht="12" x14ac:dyDescent="0.2">
      <c r="A52" s="428">
        <v>35</v>
      </c>
      <c r="B52" s="429" t="s">
        <v>917</v>
      </c>
      <c r="C52" s="430">
        <v>35</v>
      </c>
      <c r="D52" s="430">
        <v>634346</v>
      </c>
      <c r="E52" s="430">
        <v>1025.9636213156009</v>
      </c>
      <c r="F52" s="430">
        <v>391.1179308940537</v>
      </c>
      <c r="G52" s="430">
        <v>634.84569042154737</v>
      </c>
      <c r="H52" s="430">
        <v>9952.0952769162213</v>
      </c>
      <c r="I52" s="430">
        <v>35</v>
      </c>
      <c r="J52" s="430">
        <v>634346</v>
      </c>
      <c r="K52" s="430">
        <v>1025.9636213156009</v>
      </c>
      <c r="L52" s="430">
        <v>391.1179308940537</v>
      </c>
      <c r="M52" s="430">
        <v>634.84569042154737</v>
      </c>
      <c r="N52" s="430">
        <v>9952.0952769162213</v>
      </c>
    </row>
    <row r="53" spans="1:14" s="431" customFormat="1" ht="12" x14ac:dyDescent="0.2">
      <c r="A53" s="428">
        <v>36</v>
      </c>
      <c r="B53" s="429" t="s">
        <v>918</v>
      </c>
      <c r="C53" s="430">
        <v>11</v>
      </c>
      <c r="D53" s="430">
        <v>566320</v>
      </c>
      <c r="E53" s="430">
        <v>867.23728216999996</v>
      </c>
      <c r="F53" s="430">
        <v>136.31399572239499</v>
      </c>
      <c r="G53" s="430">
        <v>730.92328644760494</v>
      </c>
      <c r="H53" s="430">
        <v>9198.0916614303696</v>
      </c>
      <c r="I53" s="430">
        <v>11</v>
      </c>
      <c r="J53" s="430">
        <v>566320</v>
      </c>
      <c r="K53" s="430">
        <v>867.23728216999996</v>
      </c>
      <c r="L53" s="430">
        <v>136.31399572239499</v>
      </c>
      <c r="M53" s="430">
        <v>730.92328644760494</v>
      </c>
      <c r="N53" s="430">
        <v>9198.0916614303696</v>
      </c>
    </row>
    <row r="54" spans="1:14" s="431" customFormat="1" ht="12" x14ac:dyDescent="0.2">
      <c r="A54" s="428">
        <v>37</v>
      </c>
      <c r="B54" s="429" t="s">
        <v>919</v>
      </c>
      <c r="C54" s="430">
        <v>76</v>
      </c>
      <c r="D54" s="430">
        <v>2003382</v>
      </c>
      <c r="E54" s="430">
        <v>3471.5385590170004</v>
      </c>
      <c r="F54" s="430">
        <v>3650.9894493189995</v>
      </c>
      <c r="G54" s="430">
        <v>-179.45089030199986</v>
      </c>
      <c r="H54" s="430">
        <v>164051.02531902131</v>
      </c>
      <c r="I54" s="430">
        <v>76</v>
      </c>
      <c r="J54" s="430">
        <v>2003382</v>
      </c>
      <c r="K54" s="430">
        <v>3471.5385590170004</v>
      </c>
      <c r="L54" s="430">
        <v>3650.9894493189995</v>
      </c>
      <c r="M54" s="430">
        <v>-179.45089030199986</v>
      </c>
      <c r="N54" s="430">
        <v>164051.02531902131</v>
      </c>
    </row>
    <row r="55" spans="1:14" s="431" customFormat="1" ht="12" x14ac:dyDescent="0.2">
      <c r="A55" s="428">
        <v>38</v>
      </c>
      <c r="B55" s="429" t="s">
        <v>920</v>
      </c>
      <c r="C55" s="430">
        <v>28</v>
      </c>
      <c r="D55" s="430">
        <v>199688</v>
      </c>
      <c r="E55" s="430">
        <v>244.50959024559995</v>
      </c>
      <c r="F55" s="430">
        <v>138.9742730330812</v>
      </c>
      <c r="G55" s="430">
        <v>105.53531721251873</v>
      </c>
      <c r="H55" s="430">
        <v>3282.2293935041444</v>
      </c>
      <c r="I55" s="430">
        <v>28</v>
      </c>
      <c r="J55" s="430">
        <v>199688</v>
      </c>
      <c r="K55" s="430">
        <v>244.50959024559995</v>
      </c>
      <c r="L55" s="430">
        <v>138.9742730330812</v>
      </c>
      <c r="M55" s="430">
        <v>105.53531721251873</v>
      </c>
      <c r="N55" s="430">
        <v>3282.2293935041444</v>
      </c>
    </row>
    <row r="56" spans="1:14" s="431" customFormat="1" ht="12" x14ac:dyDescent="0.2">
      <c r="A56" s="428"/>
      <c r="B56" s="433" t="s">
        <v>921</v>
      </c>
      <c r="C56" s="430">
        <v>150</v>
      </c>
      <c r="D56" s="430">
        <v>3403736</v>
      </c>
      <c r="E56" s="430">
        <v>5609.2490527482005</v>
      </c>
      <c r="F56" s="430">
        <v>4317.3956489685288</v>
      </c>
      <c r="G56" s="430">
        <v>1291.8534037796712</v>
      </c>
      <c r="H56" s="430">
        <v>186483.44165087206</v>
      </c>
      <c r="I56" s="430">
        <v>150</v>
      </c>
      <c r="J56" s="430">
        <v>3403736</v>
      </c>
      <c r="K56" s="430">
        <v>5609.2490527482005</v>
      </c>
      <c r="L56" s="430">
        <v>4317.3956489685288</v>
      </c>
      <c r="M56" s="430">
        <v>1291.8534037796712</v>
      </c>
      <c r="N56" s="430">
        <v>186483.44165087206</v>
      </c>
    </row>
    <row r="57" spans="1:14" s="431" customFormat="1" ht="12" x14ac:dyDescent="0.2">
      <c r="A57" s="428"/>
      <c r="B57" s="429"/>
      <c r="C57" s="430"/>
      <c r="D57" s="430"/>
      <c r="E57" s="430"/>
      <c r="F57" s="430"/>
      <c r="G57" s="430"/>
      <c r="H57" s="430"/>
      <c r="I57" s="430"/>
      <c r="J57" s="430"/>
      <c r="K57" s="430"/>
      <c r="L57" s="430"/>
      <c r="M57" s="430"/>
      <c r="N57" s="430"/>
    </row>
    <row r="58" spans="1:14" s="431" customFormat="1" ht="12" x14ac:dyDescent="0.2">
      <c r="A58" s="428"/>
      <c r="B58" s="429" t="s">
        <v>922</v>
      </c>
      <c r="C58" s="430">
        <v>967</v>
      </c>
      <c r="D58" s="430">
        <v>87778165</v>
      </c>
      <c r="E58" s="430">
        <v>820644.21728976676</v>
      </c>
      <c r="F58" s="430">
        <v>765420.11387191841</v>
      </c>
      <c r="G58" s="430">
        <v>55224.103417848361</v>
      </c>
      <c r="H58" s="430">
        <v>2223281.0491151097</v>
      </c>
      <c r="I58" s="430">
        <v>967</v>
      </c>
      <c r="J58" s="430">
        <v>87778165</v>
      </c>
      <c r="K58" s="430">
        <v>820644.21728976676</v>
      </c>
      <c r="L58" s="430">
        <v>765420.11387191841</v>
      </c>
      <c r="M58" s="440">
        <v>55224.103417848361</v>
      </c>
      <c r="N58" s="430">
        <v>2223281.0491151097</v>
      </c>
    </row>
    <row r="59" spans="1:14" s="431" customFormat="1" ht="12" x14ac:dyDescent="0.2">
      <c r="A59" s="428"/>
      <c r="B59" s="429"/>
      <c r="C59" s="430"/>
      <c r="D59" s="430"/>
      <c r="E59" s="430"/>
      <c r="F59" s="430"/>
      <c r="G59" s="430"/>
      <c r="H59" s="430"/>
      <c r="I59" s="430"/>
      <c r="J59" s="430"/>
      <c r="K59" s="430"/>
      <c r="L59" s="430"/>
      <c r="M59" s="430"/>
      <c r="N59" s="430"/>
    </row>
    <row r="60" spans="1:14" s="425" customFormat="1" ht="12" x14ac:dyDescent="0.2">
      <c r="A60" s="423" t="s">
        <v>802</v>
      </c>
      <c r="B60" s="426" t="s">
        <v>923</v>
      </c>
      <c r="C60" s="436"/>
      <c r="D60" s="436"/>
      <c r="E60" s="436"/>
      <c r="F60" s="436"/>
      <c r="G60" s="436"/>
      <c r="H60" s="436"/>
      <c r="I60" s="436"/>
      <c r="J60" s="436"/>
      <c r="K60" s="436"/>
      <c r="L60" s="436"/>
      <c r="M60" s="436"/>
      <c r="N60" s="436"/>
    </row>
    <row r="61" spans="1:14" s="431" customFormat="1" ht="12" x14ac:dyDescent="0.2">
      <c r="A61" s="428" t="s">
        <v>869</v>
      </c>
      <c r="B61" s="429" t="s">
        <v>870</v>
      </c>
      <c r="C61" s="430">
        <v>769</v>
      </c>
      <c r="D61" s="430">
        <v>950322</v>
      </c>
      <c r="E61" s="430">
        <v>56.179048246999997</v>
      </c>
      <c r="F61" s="430">
        <v>9175.3040694820011</v>
      </c>
      <c r="G61" s="430">
        <v>-9119.1250212350005</v>
      </c>
      <c r="H61" s="430">
        <v>142834.47885726305</v>
      </c>
      <c r="I61" s="430">
        <v>769</v>
      </c>
      <c r="J61" s="430">
        <v>950322</v>
      </c>
      <c r="K61" s="430">
        <v>56.179048246999997</v>
      </c>
      <c r="L61" s="430">
        <v>9175.3040694820011</v>
      </c>
      <c r="M61" s="430">
        <v>-9119.1250212350005</v>
      </c>
      <c r="N61" s="430">
        <v>142834.47885726305</v>
      </c>
    </row>
    <row r="62" spans="1:14" s="431" customFormat="1" ht="12" x14ac:dyDescent="0.2">
      <c r="A62" s="428" t="s">
        <v>924</v>
      </c>
      <c r="B62" s="429" t="s">
        <v>925</v>
      </c>
      <c r="C62" s="430">
        <v>703</v>
      </c>
      <c r="D62" s="430">
        <v>780518</v>
      </c>
      <c r="E62" s="430">
        <v>56.179048246999997</v>
      </c>
      <c r="F62" s="430">
        <v>8188.0881939749997</v>
      </c>
      <c r="G62" s="430">
        <v>-8131.9091457279992</v>
      </c>
      <c r="H62" s="430">
        <v>133670.37774957053</v>
      </c>
      <c r="I62" s="430">
        <v>703</v>
      </c>
      <c r="J62" s="430">
        <v>780518</v>
      </c>
      <c r="K62" s="430">
        <v>56.179048246999997</v>
      </c>
      <c r="L62" s="430">
        <v>8188.0881939749997</v>
      </c>
      <c r="M62" s="430">
        <v>-8131.9091457279992</v>
      </c>
      <c r="N62" s="430">
        <v>133670.37774957053</v>
      </c>
    </row>
    <row r="63" spans="1:14" s="431" customFormat="1" ht="12" x14ac:dyDescent="0.2">
      <c r="A63" s="428" t="s">
        <v>926</v>
      </c>
      <c r="B63" s="429" t="s">
        <v>927</v>
      </c>
      <c r="C63" s="430">
        <v>28</v>
      </c>
      <c r="D63" s="430">
        <v>100866</v>
      </c>
      <c r="E63" s="430">
        <v>0</v>
      </c>
      <c r="F63" s="430">
        <v>390.645467156</v>
      </c>
      <c r="G63" s="430">
        <v>-390.645467156</v>
      </c>
      <c r="H63" s="430">
        <v>3892.3671016851513</v>
      </c>
      <c r="I63" s="430">
        <v>28</v>
      </c>
      <c r="J63" s="430">
        <v>100866</v>
      </c>
      <c r="K63" s="430">
        <v>0</v>
      </c>
      <c r="L63" s="430">
        <v>390.645467156</v>
      </c>
      <c r="M63" s="430">
        <v>-390.645467156</v>
      </c>
      <c r="N63" s="430">
        <v>3892.3671016851513</v>
      </c>
    </row>
    <row r="64" spans="1:14" s="431" customFormat="1" ht="12" x14ac:dyDescent="0.2">
      <c r="A64" s="428" t="s">
        <v>928</v>
      </c>
      <c r="B64" s="429" t="s">
        <v>929</v>
      </c>
      <c r="C64" s="430">
        <v>9</v>
      </c>
      <c r="D64" s="430">
        <v>89</v>
      </c>
      <c r="E64" s="430">
        <v>0</v>
      </c>
      <c r="F64" s="430">
        <v>0</v>
      </c>
      <c r="G64" s="430">
        <v>0</v>
      </c>
      <c r="H64" s="430">
        <v>2398.4046267929889</v>
      </c>
      <c r="I64" s="430">
        <v>9</v>
      </c>
      <c r="J64" s="430">
        <v>89</v>
      </c>
      <c r="K64" s="430">
        <v>0</v>
      </c>
      <c r="L64" s="430">
        <v>0</v>
      </c>
      <c r="M64" s="430">
        <v>0</v>
      </c>
      <c r="N64" s="430">
        <v>2398.4046267929889</v>
      </c>
    </row>
    <row r="65" spans="1:14" s="431" customFormat="1" ht="12" x14ac:dyDescent="0.2">
      <c r="A65" s="428" t="s">
        <v>930</v>
      </c>
      <c r="B65" s="429" t="s">
        <v>931</v>
      </c>
      <c r="C65" s="430">
        <v>29</v>
      </c>
      <c r="D65" s="430">
        <v>68849</v>
      </c>
      <c r="E65" s="430">
        <v>0</v>
      </c>
      <c r="F65" s="430">
        <v>596.5704083510002</v>
      </c>
      <c r="G65" s="430">
        <v>-596.5704083510002</v>
      </c>
      <c r="H65" s="430">
        <v>2873.3293792143918</v>
      </c>
      <c r="I65" s="430">
        <v>29</v>
      </c>
      <c r="J65" s="430">
        <v>68849</v>
      </c>
      <c r="K65" s="430">
        <v>0</v>
      </c>
      <c r="L65" s="430">
        <v>596.5704083510002</v>
      </c>
      <c r="M65" s="430">
        <v>-596.5704083510002</v>
      </c>
      <c r="N65" s="430">
        <v>2873.3293792143918</v>
      </c>
    </row>
    <row r="66" spans="1:14" s="431" customFormat="1" ht="12" x14ac:dyDescent="0.2">
      <c r="A66" s="428"/>
      <c r="B66" s="429" t="s">
        <v>932</v>
      </c>
      <c r="C66" s="430">
        <v>769</v>
      </c>
      <c r="D66" s="430">
        <v>950322</v>
      </c>
      <c r="E66" s="430">
        <v>56.179048246999997</v>
      </c>
      <c r="F66" s="430">
        <v>9175.3040694820011</v>
      </c>
      <c r="G66" s="430">
        <v>-9119.1250212350005</v>
      </c>
      <c r="H66" s="430">
        <v>142834.47885726305</v>
      </c>
      <c r="I66" s="430">
        <v>769</v>
      </c>
      <c r="J66" s="430">
        <v>950322</v>
      </c>
      <c r="K66" s="430">
        <v>56.179048246999997</v>
      </c>
      <c r="L66" s="430">
        <v>9175.3040694820011</v>
      </c>
      <c r="M66" s="430">
        <v>-9119.1250212350005</v>
      </c>
      <c r="N66" s="430">
        <v>142834.47885726305</v>
      </c>
    </row>
    <row r="67" spans="1:14" s="431" customFormat="1" ht="12" x14ac:dyDescent="0.2">
      <c r="A67" s="428"/>
      <c r="B67" s="429"/>
      <c r="C67" s="430"/>
      <c r="D67" s="430"/>
      <c r="E67" s="430"/>
      <c r="F67" s="430"/>
      <c r="G67" s="430"/>
      <c r="H67" s="430"/>
      <c r="I67" s="430"/>
      <c r="J67" s="430"/>
      <c r="K67" s="430"/>
      <c r="L67" s="430"/>
      <c r="M67" s="430"/>
      <c r="N67" s="430"/>
    </row>
    <row r="68" spans="1:14" s="431" customFormat="1" ht="12" x14ac:dyDescent="0.2">
      <c r="A68" s="428" t="s">
        <v>888</v>
      </c>
      <c r="B68" s="429" t="s">
        <v>889</v>
      </c>
      <c r="C68" s="430">
        <v>109</v>
      </c>
      <c r="D68" s="430">
        <v>1696223</v>
      </c>
      <c r="E68" s="430">
        <v>0</v>
      </c>
      <c r="F68" s="430">
        <v>104.66808924899998</v>
      </c>
      <c r="G68" s="430">
        <v>-104.66808924899998</v>
      </c>
      <c r="H68" s="430">
        <v>26976.232430163978</v>
      </c>
      <c r="I68" s="430">
        <v>109</v>
      </c>
      <c r="J68" s="430">
        <v>1696223</v>
      </c>
      <c r="K68" s="430">
        <v>0</v>
      </c>
      <c r="L68" s="430">
        <v>104.66808924899998</v>
      </c>
      <c r="M68" s="430">
        <v>-104.66808924899998</v>
      </c>
      <c r="N68" s="430">
        <v>26976.232430163978</v>
      </c>
    </row>
    <row r="69" spans="1:14" s="431" customFormat="1" ht="12" x14ac:dyDescent="0.2">
      <c r="A69" s="428" t="s">
        <v>924</v>
      </c>
      <c r="B69" s="429" t="s">
        <v>899</v>
      </c>
      <c r="C69" s="430">
        <v>25</v>
      </c>
      <c r="D69" s="430">
        <v>470069</v>
      </c>
      <c r="E69" s="430">
        <v>0</v>
      </c>
      <c r="F69" s="430">
        <v>5.2136952830000007</v>
      </c>
      <c r="G69" s="430">
        <v>-5.2136952830000007</v>
      </c>
      <c r="H69" s="430">
        <v>3438.5948146879559</v>
      </c>
      <c r="I69" s="430">
        <v>25</v>
      </c>
      <c r="J69" s="430">
        <v>470069</v>
      </c>
      <c r="K69" s="430">
        <v>0</v>
      </c>
      <c r="L69" s="430">
        <v>5.2136952830000007</v>
      </c>
      <c r="M69" s="430">
        <v>-5.2136952830000007</v>
      </c>
      <c r="N69" s="430">
        <v>3438.5948146879559</v>
      </c>
    </row>
    <row r="70" spans="1:14" s="431" customFormat="1" ht="12" x14ac:dyDescent="0.2">
      <c r="A70" s="428" t="s">
        <v>926</v>
      </c>
      <c r="B70" s="429" t="s">
        <v>229</v>
      </c>
      <c r="C70" s="430">
        <v>84</v>
      </c>
      <c r="D70" s="430">
        <v>1226154</v>
      </c>
      <c r="E70" s="430">
        <v>0</v>
      </c>
      <c r="F70" s="430">
        <v>99.454393965999969</v>
      </c>
      <c r="G70" s="430">
        <v>-99.454393965999969</v>
      </c>
      <c r="H70" s="430">
        <v>23537.637615476022</v>
      </c>
      <c r="I70" s="430">
        <v>84</v>
      </c>
      <c r="J70" s="430">
        <v>1226154</v>
      </c>
      <c r="K70" s="430">
        <v>0</v>
      </c>
      <c r="L70" s="430">
        <v>99.454393965999969</v>
      </c>
      <c r="M70" s="430">
        <v>-99.454393965999969</v>
      </c>
      <c r="N70" s="430">
        <v>23537.637615476022</v>
      </c>
    </row>
    <row r="71" spans="1:14" s="431" customFormat="1" ht="12" x14ac:dyDescent="0.2">
      <c r="A71" s="428"/>
      <c r="B71" s="429" t="s">
        <v>933</v>
      </c>
      <c r="C71" s="430">
        <v>109</v>
      </c>
      <c r="D71" s="430">
        <v>1696223</v>
      </c>
      <c r="E71" s="430">
        <v>0</v>
      </c>
      <c r="F71" s="430">
        <v>104.66808924899998</v>
      </c>
      <c r="G71" s="430">
        <v>-104.66808924899998</v>
      </c>
      <c r="H71" s="430">
        <v>26976.232430163978</v>
      </c>
      <c r="I71" s="430">
        <v>109</v>
      </c>
      <c r="J71" s="430">
        <v>1696223</v>
      </c>
      <c r="K71" s="430">
        <v>0</v>
      </c>
      <c r="L71" s="430">
        <v>104.66808924899998</v>
      </c>
      <c r="M71" s="430">
        <v>-104.66808924899998</v>
      </c>
      <c r="N71" s="430">
        <v>26976.232430163978</v>
      </c>
    </row>
    <row r="72" spans="1:14" s="431" customFormat="1" ht="12" x14ac:dyDescent="0.2">
      <c r="A72" s="428"/>
      <c r="B72" s="429"/>
      <c r="C72" s="430"/>
      <c r="D72" s="430"/>
      <c r="E72" s="430"/>
      <c r="F72" s="430"/>
      <c r="G72" s="430"/>
      <c r="H72" s="430"/>
      <c r="I72" s="430"/>
      <c r="J72" s="430"/>
      <c r="K72" s="430"/>
      <c r="L72" s="430"/>
      <c r="M72" s="430"/>
      <c r="N72" s="430"/>
    </row>
    <row r="73" spans="1:14" s="431" customFormat="1" ht="12" x14ac:dyDescent="0.2">
      <c r="A73" s="428" t="s">
        <v>901</v>
      </c>
      <c r="B73" s="429" t="s">
        <v>916</v>
      </c>
      <c r="C73" s="430">
        <v>0</v>
      </c>
      <c r="D73" s="430">
        <v>0</v>
      </c>
      <c r="E73" s="430">
        <v>0</v>
      </c>
      <c r="F73" s="430">
        <v>0</v>
      </c>
      <c r="G73" s="430">
        <v>0</v>
      </c>
      <c r="H73" s="430">
        <v>0</v>
      </c>
      <c r="I73" s="430">
        <v>0</v>
      </c>
      <c r="J73" s="430">
        <v>0</v>
      </c>
      <c r="K73" s="430">
        <v>0</v>
      </c>
      <c r="L73" s="430">
        <v>0</v>
      </c>
      <c r="M73" s="430">
        <v>0</v>
      </c>
      <c r="N73" s="430">
        <v>0</v>
      </c>
    </row>
    <row r="74" spans="1:14" s="431" customFormat="1" ht="12" x14ac:dyDescent="0.2">
      <c r="A74" s="428"/>
      <c r="B74" s="429"/>
      <c r="C74" s="430"/>
      <c r="D74" s="430"/>
      <c r="E74" s="430"/>
      <c r="F74" s="430"/>
      <c r="G74" s="430"/>
      <c r="H74" s="430"/>
      <c r="I74" s="430"/>
      <c r="J74" s="430"/>
      <c r="K74" s="430"/>
      <c r="L74" s="430"/>
      <c r="M74" s="430"/>
      <c r="N74" s="430"/>
    </row>
    <row r="75" spans="1:14" s="431" customFormat="1" ht="12" x14ac:dyDescent="0.2">
      <c r="A75" s="428"/>
      <c r="B75" s="429" t="s">
        <v>934</v>
      </c>
      <c r="C75" s="430">
        <v>878</v>
      </c>
      <c r="D75" s="430">
        <v>2646545</v>
      </c>
      <c r="E75" s="430">
        <v>56.179048246999997</v>
      </c>
      <c r="F75" s="430">
        <v>9279.9721587310014</v>
      </c>
      <c r="G75" s="430">
        <v>-9223.7931104840009</v>
      </c>
      <c r="H75" s="430">
        <v>169810.71128742702</v>
      </c>
      <c r="I75" s="430">
        <v>878</v>
      </c>
      <c r="J75" s="430">
        <v>2646545</v>
      </c>
      <c r="K75" s="430">
        <v>56.179048246999997</v>
      </c>
      <c r="L75" s="430">
        <v>9279.9721587310014</v>
      </c>
      <c r="M75" s="430">
        <v>-9223.7931104840009</v>
      </c>
      <c r="N75" s="430">
        <v>169810.71128742702</v>
      </c>
    </row>
    <row r="76" spans="1:14" s="431" customFormat="1" ht="12" x14ac:dyDescent="0.2">
      <c r="A76" s="428"/>
      <c r="B76" s="429"/>
      <c r="C76" s="430"/>
      <c r="D76" s="430"/>
      <c r="E76" s="430"/>
      <c r="F76" s="430"/>
      <c r="G76" s="430"/>
      <c r="H76" s="430"/>
      <c r="I76" s="430"/>
      <c r="J76" s="430"/>
      <c r="K76" s="430"/>
      <c r="L76" s="430"/>
      <c r="M76" s="430"/>
      <c r="N76" s="430"/>
    </row>
    <row r="77" spans="1:14" s="425" customFormat="1" ht="12" x14ac:dyDescent="0.2">
      <c r="A77" s="423" t="s">
        <v>805</v>
      </c>
      <c r="B77" s="426" t="s">
        <v>935</v>
      </c>
      <c r="C77" s="436"/>
      <c r="D77" s="436"/>
      <c r="E77" s="436"/>
      <c r="F77" s="436"/>
      <c r="G77" s="436"/>
      <c r="H77" s="436"/>
      <c r="I77" s="436"/>
      <c r="J77" s="436"/>
      <c r="K77" s="436"/>
      <c r="L77" s="436"/>
      <c r="M77" s="436"/>
      <c r="N77" s="436"/>
    </row>
    <row r="78" spans="1:14" s="431" customFormat="1" ht="12" x14ac:dyDescent="0.2">
      <c r="A78" s="428" t="s">
        <v>869</v>
      </c>
      <c r="B78" s="429" t="s">
        <v>870</v>
      </c>
      <c r="C78" s="430">
        <v>23</v>
      </c>
      <c r="D78" s="430">
        <v>3879</v>
      </c>
      <c r="E78" s="430">
        <v>2.1583109E-2</v>
      </c>
      <c r="F78" s="430">
        <v>0.84466099900000002</v>
      </c>
      <c r="G78" s="430">
        <v>-0.82307788999999998</v>
      </c>
      <c r="H78" s="430">
        <v>393.78246771149605</v>
      </c>
      <c r="I78" s="430">
        <v>23</v>
      </c>
      <c r="J78" s="430">
        <v>3879</v>
      </c>
      <c r="K78" s="430">
        <v>2.1583109E-2</v>
      </c>
      <c r="L78" s="430">
        <v>0.84466099900000002</v>
      </c>
      <c r="M78" s="430">
        <v>-0.82307788999999998</v>
      </c>
      <c r="N78" s="430">
        <v>393.78246771149605</v>
      </c>
    </row>
    <row r="79" spans="1:14" s="431" customFormat="1" ht="12" x14ac:dyDescent="0.2">
      <c r="A79" s="428"/>
      <c r="B79" s="429"/>
      <c r="C79" s="430"/>
      <c r="D79" s="430"/>
      <c r="E79" s="430"/>
      <c r="F79" s="430"/>
      <c r="G79" s="430"/>
      <c r="H79" s="430"/>
      <c r="I79" s="430"/>
      <c r="J79" s="430"/>
      <c r="K79" s="430"/>
      <c r="L79" s="430"/>
      <c r="M79" s="430"/>
      <c r="N79" s="430"/>
    </row>
    <row r="80" spans="1:14" s="431" customFormat="1" x14ac:dyDescent="0.2">
      <c r="A80" s="428" t="s">
        <v>888</v>
      </c>
      <c r="B80" s="437" t="s">
        <v>889</v>
      </c>
      <c r="C80" s="430">
        <v>0</v>
      </c>
      <c r="D80" s="430">
        <v>0</v>
      </c>
      <c r="E80" s="430">
        <v>0</v>
      </c>
      <c r="F80" s="430">
        <v>0</v>
      </c>
      <c r="G80" s="430">
        <v>0</v>
      </c>
      <c r="H80" s="430">
        <v>0</v>
      </c>
      <c r="I80" s="430">
        <v>0</v>
      </c>
      <c r="J80" s="430">
        <v>0</v>
      </c>
      <c r="K80" s="430">
        <v>0</v>
      </c>
      <c r="L80" s="430">
        <v>0</v>
      </c>
      <c r="M80" s="430">
        <v>0</v>
      </c>
      <c r="N80" s="430">
        <v>0</v>
      </c>
    </row>
    <row r="81" spans="1:14" s="431" customFormat="1" ht="12" x14ac:dyDescent="0.2">
      <c r="A81" s="428"/>
      <c r="B81" s="429"/>
      <c r="C81" s="430"/>
      <c r="D81" s="430"/>
      <c r="E81" s="430"/>
      <c r="F81" s="430"/>
      <c r="G81" s="430"/>
      <c r="H81" s="430"/>
      <c r="I81" s="430"/>
      <c r="J81" s="430"/>
      <c r="K81" s="430"/>
      <c r="L81" s="430"/>
      <c r="M81" s="430"/>
      <c r="N81" s="430"/>
    </row>
    <row r="82" spans="1:14" s="431" customFormat="1" ht="12" x14ac:dyDescent="0.2">
      <c r="A82" s="428" t="s">
        <v>901</v>
      </c>
      <c r="B82" s="429" t="s">
        <v>916</v>
      </c>
      <c r="C82" s="430">
        <v>0</v>
      </c>
      <c r="D82" s="430">
        <v>0</v>
      </c>
      <c r="E82" s="430">
        <v>0</v>
      </c>
      <c r="F82" s="430">
        <v>0</v>
      </c>
      <c r="G82" s="430">
        <v>0</v>
      </c>
      <c r="H82" s="430">
        <v>0</v>
      </c>
      <c r="I82" s="430">
        <v>0</v>
      </c>
      <c r="J82" s="430">
        <v>0</v>
      </c>
      <c r="K82" s="430">
        <v>0</v>
      </c>
      <c r="L82" s="430">
        <v>0</v>
      </c>
      <c r="M82" s="430">
        <v>0</v>
      </c>
      <c r="N82" s="430">
        <v>0</v>
      </c>
    </row>
    <row r="83" spans="1:14" s="431" customFormat="1" ht="12" x14ac:dyDescent="0.2">
      <c r="A83" s="428"/>
      <c r="B83" s="429"/>
      <c r="C83" s="430"/>
      <c r="D83" s="430"/>
      <c r="E83" s="430"/>
      <c r="F83" s="430"/>
      <c r="G83" s="430"/>
      <c r="H83" s="430"/>
      <c r="I83" s="430"/>
      <c r="J83" s="430"/>
      <c r="K83" s="430"/>
      <c r="L83" s="430"/>
      <c r="M83" s="430"/>
      <c r="N83" s="430"/>
    </row>
    <row r="84" spans="1:14" s="431" customFormat="1" ht="12" x14ac:dyDescent="0.2">
      <c r="A84" s="428"/>
      <c r="B84" s="429" t="s">
        <v>936</v>
      </c>
      <c r="C84" s="430">
        <v>23</v>
      </c>
      <c r="D84" s="430">
        <v>3879</v>
      </c>
      <c r="E84" s="430">
        <v>2.1583109E-2</v>
      </c>
      <c r="F84" s="430">
        <v>0.84466099900000002</v>
      </c>
      <c r="G84" s="430">
        <v>-0.82307788999999998</v>
      </c>
      <c r="H84" s="430">
        <v>393.78246771149605</v>
      </c>
      <c r="I84" s="430">
        <v>23</v>
      </c>
      <c r="J84" s="430">
        <v>3879</v>
      </c>
      <c r="K84" s="430">
        <v>2.1583109E-2</v>
      </c>
      <c r="L84" s="430">
        <v>0.84466099900000002</v>
      </c>
      <c r="M84" s="430">
        <v>-0.82307788999999998</v>
      </c>
      <c r="N84" s="430">
        <v>393.78246771149605</v>
      </c>
    </row>
    <row r="85" spans="1:14" s="431" customFormat="1" ht="12" x14ac:dyDescent="0.2">
      <c r="A85" s="428"/>
      <c r="B85" s="429"/>
      <c r="C85" s="430"/>
      <c r="D85" s="430"/>
      <c r="E85" s="430"/>
      <c r="F85" s="430"/>
      <c r="G85" s="430"/>
      <c r="H85" s="430"/>
      <c r="I85" s="430"/>
      <c r="J85" s="430"/>
      <c r="K85" s="430"/>
      <c r="L85" s="430"/>
      <c r="M85" s="430"/>
      <c r="N85" s="430"/>
    </row>
    <row r="86" spans="1:14" s="425" customFormat="1" ht="36" x14ac:dyDescent="0.2">
      <c r="A86" s="438" t="s">
        <v>937</v>
      </c>
      <c r="B86" s="438" t="s">
        <v>937</v>
      </c>
      <c r="C86" s="430">
        <v>1868</v>
      </c>
      <c r="D86" s="430">
        <v>90428589</v>
      </c>
      <c r="E86" s="430">
        <v>820700.41792112275</v>
      </c>
      <c r="F86" s="430">
        <v>774700.93069164839</v>
      </c>
      <c r="G86" s="430">
        <v>45999.487229474362</v>
      </c>
      <c r="H86" s="430">
        <v>2393485.5428702482</v>
      </c>
      <c r="I86" s="436">
        <v>1868</v>
      </c>
      <c r="J86" s="436">
        <v>90428589</v>
      </c>
      <c r="K86" s="436">
        <v>820700.41792112275</v>
      </c>
      <c r="L86" s="436">
        <v>774700.93069164839</v>
      </c>
      <c r="M86" s="436">
        <v>45999.487229474362</v>
      </c>
      <c r="N86" s="436">
        <v>2393485.5428702482</v>
      </c>
    </row>
    <row r="87" spans="1:14" s="431" customFormat="1" ht="12" x14ac:dyDescent="0.2">
      <c r="A87" s="428"/>
      <c r="B87" s="429"/>
      <c r="C87" s="430"/>
      <c r="D87" s="430"/>
      <c r="E87" s="430"/>
      <c r="F87" s="430"/>
      <c r="G87" s="430"/>
      <c r="H87" s="430"/>
      <c r="I87" s="430"/>
      <c r="J87" s="430"/>
      <c r="K87" s="430"/>
      <c r="L87" s="430"/>
      <c r="M87" s="430"/>
      <c r="N87" s="430"/>
    </row>
    <row r="88" spans="1:14" s="431" customFormat="1" ht="12" x14ac:dyDescent="0.2">
      <c r="A88" s="428"/>
      <c r="B88" s="429" t="s">
        <v>938</v>
      </c>
      <c r="C88" s="430">
        <v>46</v>
      </c>
      <c r="D88" s="430">
        <v>685140</v>
      </c>
      <c r="E88" s="430">
        <v>859.82641599734779</v>
      </c>
      <c r="F88" s="430">
        <v>357.73750836260285</v>
      </c>
      <c r="G88" s="430">
        <v>502.08890763474517</v>
      </c>
      <c r="H88" s="430">
        <v>13715.453366752516</v>
      </c>
      <c r="I88" s="430">
        <v>46</v>
      </c>
      <c r="J88" s="430">
        <v>685140</v>
      </c>
      <c r="K88" s="430">
        <v>859.82641599734779</v>
      </c>
      <c r="L88" s="430">
        <v>357.73750836260285</v>
      </c>
      <c r="M88" s="430">
        <v>502.08890763474517</v>
      </c>
      <c r="N88" s="430">
        <v>13715.453366752516</v>
      </c>
    </row>
    <row r="89" spans="1:14" x14ac:dyDescent="0.2">
      <c r="A89" s="333" t="s">
        <v>939</v>
      </c>
    </row>
    <row r="90" spans="1:14" x14ac:dyDescent="0.2">
      <c r="A90" s="626" t="s">
        <v>75</v>
      </c>
      <c r="B90" s="626"/>
    </row>
    <row r="91" spans="1:14" x14ac:dyDescent="0.2">
      <c r="C91" s="439"/>
      <c r="H91" s="439"/>
    </row>
    <row r="92" spans="1:14" x14ac:dyDescent="0.2">
      <c r="C92" s="439"/>
    </row>
    <row r="93" spans="1:14" x14ac:dyDescent="0.2">
      <c r="C93" s="439"/>
    </row>
    <row r="94" spans="1:14" x14ac:dyDescent="0.2">
      <c r="C94" s="439"/>
    </row>
    <row r="95" spans="1:14" x14ac:dyDescent="0.2">
      <c r="C95" s="439"/>
    </row>
    <row r="96" spans="1:14" x14ac:dyDescent="0.2">
      <c r="C96" s="439"/>
    </row>
  </sheetData>
  <customSheetViews>
    <customSheetView guid="{24305A52-1154-42C7-AEBA-C6CC71961191}" topLeftCell="A76">
      <selection activeCell="T33" sqref="T33"/>
      <pageMargins left="0.7" right="0.7" top="0.75" bottom="0.75" header="0.3" footer="0.3"/>
      <pageSetup paperSize="9" orientation="portrait" r:id="rId1"/>
    </customSheetView>
    <customSheetView guid="{7B7F28D7-4946-4DF5-B4B6-7D23EA101C99}" topLeftCell="A76">
      <selection activeCell="T33" sqref="T33"/>
      <pageMargins left="0.7" right="0.7" top="0.75" bottom="0.75" header="0.3" footer="0.3"/>
      <pageSetup paperSize="9" orientation="portrait" r:id="rId2"/>
    </customSheetView>
    <customSheetView guid="{B1B47C0E-7F66-4A80-8423-32424C055E30}" showPageBreaks="1" topLeftCell="A76">
      <selection activeCell="T33" sqref="T33"/>
      <pageMargins left="0.7" right="0.7" top="0.75" bottom="0.75" header="0.3" footer="0.3"/>
      <pageSetup paperSize="9" orientation="portrait" r:id="rId3"/>
    </customSheetView>
  </customSheetViews>
  <mergeCells count="5">
    <mergeCell ref="I2:N2"/>
    <mergeCell ref="A90:B90"/>
    <mergeCell ref="A2:A3"/>
    <mergeCell ref="B2:B3"/>
    <mergeCell ref="C2:H2"/>
  </mergeCells>
  <pageMargins left="0.7" right="0.7" top="0.75" bottom="0.75" header="0.3" footer="0.3"/>
  <pageSetup paperSize="9" orientation="portrait" r:id="rId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E15" sqref="E15"/>
    </sheetView>
  </sheetViews>
  <sheetFormatPr defaultRowHeight="12.75" x14ac:dyDescent="0.2"/>
  <cols>
    <col min="1" max="1" width="11.5703125" customWidth="1"/>
    <col min="2" max="7" width="12.140625" customWidth="1"/>
    <col min="8" max="8" width="15" customWidth="1"/>
    <col min="9" max="9" width="9.7109375" customWidth="1"/>
    <col min="10" max="10" width="19.42578125" customWidth="1"/>
    <col min="11" max="11" width="4.7109375" customWidth="1"/>
  </cols>
  <sheetData>
    <row r="1" spans="1:10" s="72" customFormat="1" ht="15.75" customHeight="1" x14ac:dyDescent="0.2">
      <c r="A1" s="630" t="s">
        <v>940</v>
      </c>
      <c r="B1" s="631"/>
      <c r="C1" s="631"/>
      <c r="D1" s="631"/>
      <c r="E1" s="631"/>
      <c r="F1" s="631"/>
      <c r="G1" s="631"/>
      <c r="H1" s="631"/>
      <c r="I1" s="631"/>
    </row>
    <row r="2" spans="1:10" s="72" customFormat="1" ht="18.75" customHeight="1" x14ac:dyDescent="0.2">
      <c r="A2" s="632" t="s">
        <v>575</v>
      </c>
      <c r="B2" s="633" t="s">
        <v>576</v>
      </c>
      <c r="C2" s="633"/>
      <c r="D2" s="633"/>
      <c r="E2" s="633" t="s">
        <v>111</v>
      </c>
      <c r="F2" s="633"/>
      <c r="G2" s="633"/>
      <c r="H2" s="633" t="s">
        <v>97</v>
      </c>
      <c r="I2" s="633"/>
      <c r="J2" s="633"/>
    </row>
    <row r="3" spans="1:10" s="72" customFormat="1" ht="34.5" customHeight="1" x14ac:dyDescent="0.2">
      <c r="A3" s="632"/>
      <c r="B3" s="87" t="s">
        <v>577</v>
      </c>
      <c r="C3" s="87" t="s">
        <v>578</v>
      </c>
      <c r="D3" s="87" t="s">
        <v>579</v>
      </c>
      <c r="E3" s="87" t="s">
        <v>577</v>
      </c>
      <c r="F3" s="87" t="s">
        <v>578</v>
      </c>
      <c r="G3" s="87" t="s">
        <v>579</v>
      </c>
      <c r="H3" s="87" t="s">
        <v>577</v>
      </c>
      <c r="I3" s="87" t="s">
        <v>578</v>
      </c>
      <c r="J3" s="87" t="s">
        <v>580</v>
      </c>
    </row>
    <row r="4" spans="1:10" s="72" customFormat="1" ht="22.5" customHeight="1" x14ac:dyDescent="0.2">
      <c r="A4" s="90" t="s">
        <v>103</v>
      </c>
      <c r="B4" s="503">
        <v>806744.43</v>
      </c>
      <c r="C4" s="503">
        <v>715141.68</v>
      </c>
      <c r="D4" s="504">
        <v>91602.75</v>
      </c>
      <c r="E4" s="503">
        <v>2263316.96</v>
      </c>
      <c r="F4" s="503">
        <v>1844703.3</v>
      </c>
      <c r="G4" s="503">
        <v>418613.66</v>
      </c>
      <c r="H4" s="503">
        <v>3070061.39</v>
      </c>
      <c r="I4" s="503">
        <v>2559844.98</v>
      </c>
      <c r="J4" s="503">
        <v>510216.41</v>
      </c>
    </row>
    <row r="5" spans="1:10" s="72" customFormat="1" ht="22.5" customHeight="1" x14ac:dyDescent="0.2">
      <c r="A5" s="90" t="s">
        <v>141</v>
      </c>
      <c r="B5" s="529">
        <v>54525.1</v>
      </c>
      <c r="C5" s="529">
        <v>62490.6</v>
      </c>
      <c r="D5" s="529">
        <f>B5-C5</f>
        <v>-7965.5</v>
      </c>
      <c r="E5" s="530">
        <v>121444.56</v>
      </c>
      <c r="F5" s="530">
        <v>131239.1</v>
      </c>
      <c r="G5" s="529">
        <f>E5-F5</f>
        <v>-9794.5400000000081</v>
      </c>
      <c r="H5" s="530">
        <v>175969.66</v>
      </c>
      <c r="I5" s="530">
        <v>193729.7</v>
      </c>
      <c r="J5" s="529">
        <f>H5-I5</f>
        <v>-17760.040000000008</v>
      </c>
    </row>
    <row r="6" spans="1:10" s="72" customFormat="1" ht="22.5" customHeight="1" x14ac:dyDescent="0.2">
      <c r="A6" s="90" t="s">
        <v>142</v>
      </c>
      <c r="B6" s="529">
        <v>54525.1</v>
      </c>
      <c r="C6" s="529">
        <v>62490.6</v>
      </c>
      <c r="D6" s="529">
        <f>B6-C6</f>
        <v>-7965.5</v>
      </c>
      <c r="E6" s="530">
        <v>121444.56</v>
      </c>
      <c r="F6" s="530">
        <v>131239.1</v>
      </c>
      <c r="G6" s="529">
        <f>E6-F6</f>
        <v>-9794.5400000000081</v>
      </c>
      <c r="H6" s="530">
        <v>175969.66</v>
      </c>
      <c r="I6" s="530">
        <v>193729.7</v>
      </c>
      <c r="J6" s="529">
        <f>H6-I6</f>
        <v>-17760.040000000008</v>
      </c>
    </row>
    <row r="7" spans="1:10" s="72" customFormat="1" ht="18" customHeight="1" x14ac:dyDescent="0.2">
      <c r="A7" s="611" t="s">
        <v>63</v>
      </c>
      <c r="B7" s="611"/>
      <c r="C7" s="611"/>
      <c r="D7" s="611"/>
      <c r="E7" s="611"/>
      <c r="F7" s="611"/>
      <c r="G7" s="611"/>
    </row>
    <row r="8" spans="1:10" s="72" customFormat="1" ht="18.75" customHeight="1" x14ac:dyDescent="0.2">
      <c r="A8" s="611" t="s">
        <v>119</v>
      </c>
      <c r="B8" s="611"/>
      <c r="C8" s="611"/>
      <c r="D8" s="611"/>
      <c r="E8" s="611"/>
      <c r="F8" s="611"/>
      <c r="G8" s="611"/>
    </row>
    <row r="9" spans="1:10" s="72" customFormat="1" ht="28.35" customHeight="1" x14ac:dyDescent="0.2"/>
  </sheetData>
  <customSheetViews>
    <customSheetView guid="{24305A52-1154-42C7-AEBA-C6CC71961191}">
      <selection activeCell="E15" sqref="E15"/>
      <pageMargins left="0.7" right="0.7" top="0.75" bottom="0.75" header="0.3" footer="0.3"/>
      <pageSetup paperSize="9" orientation="portrait" r:id="rId1"/>
    </customSheetView>
    <customSheetView guid="{7B7F28D7-4946-4DF5-B4B6-7D23EA101C99}">
      <selection activeCell="E9" sqref="E9"/>
      <pageMargins left="0.7" right="0.7" top="0.75" bottom="0.75" header="0.3" footer="0.3"/>
      <pageSetup paperSize="9" orientation="portrait" r:id="rId2"/>
    </customSheetView>
    <customSheetView guid="{B1B47C0E-7F66-4A80-8423-32424C055E30}" showPageBreaks="1">
      <selection activeCell="E15" sqref="E15"/>
      <pageMargins left="0.7" right="0.7" top="0.75" bottom="0.75" header="0.3" footer="0.3"/>
      <pageSetup paperSize="9" orientation="portrait" r:id="rId3"/>
    </customSheetView>
  </customSheetViews>
  <mergeCells count="7">
    <mergeCell ref="A8:G8"/>
    <mergeCell ref="A7:G7"/>
    <mergeCell ref="A1:I1"/>
    <mergeCell ref="A2:A3"/>
    <mergeCell ref="B2:D2"/>
    <mergeCell ref="E2:G2"/>
    <mergeCell ref="H2:J2"/>
  </mergeCell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A8" sqref="A8"/>
    </sheetView>
  </sheetViews>
  <sheetFormatPr defaultColWidth="10.42578125" defaultRowHeight="15" x14ac:dyDescent="0.25"/>
  <cols>
    <col min="1" max="16384" width="10.42578125" style="114"/>
  </cols>
  <sheetData>
    <row r="1" spans="1:18" ht="17.25" customHeight="1" x14ac:dyDescent="0.25">
      <c r="A1" s="546" t="s">
        <v>709</v>
      </c>
      <c r="B1" s="546"/>
      <c r="C1" s="546"/>
      <c r="D1" s="546"/>
      <c r="E1" s="546"/>
      <c r="F1" s="546"/>
      <c r="G1" s="546"/>
      <c r="H1" s="546"/>
      <c r="I1" s="546"/>
      <c r="J1" s="546"/>
      <c r="K1" s="546"/>
      <c r="L1" s="546"/>
      <c r="M1" s="546"/>
      <c r="N1" s="546"/>
      <c r="O1" s="546"/>
    </row>
    <row r="2" spans="1:18" ht="18" customHeight="1" x14ac:dyDescent="0.25">
      <c r="A2" s="552" t="s">
        <v>94</v>
      </c>
      <c r="B2" s="553" t="s">
        <v>710</v>
      </c>
      <c r="C2" s="554"/>
      <c r="D2" s="547" t="s">
        <v>711</v>
      </c>
      <c r="E2" s="548"/>
      <c r="F2" s="548"/>
      <c r="G2" s="548"/>
      <c r="H2" s="548"/>
      <c r="I2" s="548"/>
      <c r="J2" s="548"/>
      <c r="K2" s="548"/>
      <c r="L2" s="548"/>
      <c r="M2" s="548"/>
      <c r="N2" s="548"/>
      <c r="O2" s="549"/>
      <c r="P2" s="559" t="s">
        <v>712</v>
      </c>
      <c r="Q2" s="559"/>
    </row>
    <row r="3" spans="1:18" s="116" customFormat="1" x14ac:dyDescent="0.2">
      <c r="A3" s="552"/>
      <c r="B3" s="555"/>
      <c r="C3" s="556"/>
      <c r="D3" s="560" t="s">
        <v>104</v>
      </c>
      <c r="E3" s="560"/>
      <c r="F3" s="560"/>
      <c r="G3" s="560"/>
      <c r="H3" s="560" t="s">
        <v>105</v>
      </c>
      <c r="I3" s="560"/>
      <c r="J3" s="560"/>
      <c r="K3" s="560"/>
      <c r="L3" s="560" t="s">
        <v>106</v>
      </c>
      <c r="M3" s="560"/>
      <c r="N3" s="560"/>
      <c r="O3" s="560"/>
      <c r="P3" s="561" t="s">
        <v>116</v>
      </c>
      <c r="Q3" s="562" t="s">
        <v>713</v>
      </c>
    </row>
    <row r="4" spans="1:18" s="116" customFormat="1" x14ac:dyDescent="0.2">
      <c r="A4" s="552"/>
      <c r="B4" s="557"/>
      <c r="C4" s="558"/>
      <c r="D4" s="550" t="s">
        <v>107</v>
      </c>
      <c r="E4" s="551"/>
      <c r="F4" s="550" t="s">
        <v>108</v>
      </c>
      <c r="G4" s="551"/>
      <c r="H4" s="550" t="s">
        <v>109</v>
      </c>
      <c r="I4" s="551"/>
      <c r="J4" s="550" t="s">
        <v>110</v>
      </c>
      <c r="K4" s="551"/>
      <c r="L4" s="550" t="s">
        <v>112</v>
      </c>
      <c r="M4" s="551"/>
      <c r="N4" s="550" t="s">
        <v>113</v>
      </c>
      <c r="O4" s="551"/>
      <c r="P4" s="561"/>
      <c r="Q4" s="562"/>
    </row>
    <row r="5" spans="1:18" s="116" customFormat="1" ht="30" x14ac:dyDescent="0.2">
      <c r="A5" s="552"/>
      <c r="B5" s="115" t="s">
        <v>114</v>
      </c>
      <c r="C5" s="115" t="s">
        <v>714</v>
      </c>
      <c r="D5" s="115" t="s">
        <v>114</v>
      </c>
      <c r="E5" s="115" t="s">
        <v>714</v>
      </c>
      <c r="F5" s="115" t="s">
        <v>114</v>
      </c>
      <c r="G5" s="115" t="s">
        <v>714</v>
      </c>
      <c r="H5" s="115" t="s">
        <v>114</v>
      </c>
      <c r="I5" s="115" t="s">
        <v>714</v>
      </c>
      <c r="J5" s="115" t="s">
        <v>114</v>
      </c>
      <c r="K5" s="115" t="s">
        <v>714</v>
      </c>
      <c r="L5" s="115" t="s">
        <v>114</v>
      </c>
      <c r="M5" s="115" t="s">
        <v>714</v>
      </c>
      <c r="N5" s="115" t="s">
        <v>114</v>
      </c>
      <c r="O5" s="115" t="s">
        <v>714</v>
      </c>
      <c r="P5" s="561"/>
      <c r="Q5" s="562"/>
    </row>
    <row r="6" spans="1:18" s="123" customFormat="1" ht="15" customHeight="1" x14ac:dyDescent="0.25">
      <c r="A6" s="117" t="s">
        <v>103</v>
      </c>
      <c r="B6" s="118">
        <f>D6+F6+P6</f>
        <v>110</v>
      </c>
      <c r="C6" s="118">
        <f>E6+G6+Q6</f>
        <v>91948.935435799998</v>
      </c>
      <c r="D6" s="119">
        <v>60</v>
      </c>
      <c r="E6" s="120">
        <v>21322.873772599996</v>
      </c>
      <c r="F6" s="119">
        <v>16</v>
      </c>
      <c r="G6" s="120">
        <v>55642.041663199998</v>
      </c>
      <c r="H6" s="119">
        <v>19</v>
      </c>
      <c r="I6" s="120">
        <v>55679.271663200001</v>
      </c>
      <c r="J6" s="119">
        <v>57</v>
      </c>
      <c r="K6" s="120">
        <v>21285.65</v>
      </c>
      <c r="L6" s="119">
        <v>2</v>
      </c>
      <c r="M6" s="120">
        <v>8.74</v>
      </c>
      <c r="N6" s="119">
        <v>74</v>
      </c>
      <c r="O6" s="120">
        <v>76956.181663199983</v>
      </c>
      <c r="P6" s="121">
        <v>34</v>
      </c>
      <c r="Q6" s="122">
        <v>14984.02</v>
      </c>
    </row>
    <row r="7" spans="1:18" s="125" customFormat="1" ht="15" customHeight="1" x14ac:dyDescent="0.25">
      <c r="A7" s="117" t="s">
        <v>141</v>
      </c>
      <c r="B7" s="118">
        <v>3</v>
      </c>
      <c r="C7" s="118">
        <v>13.92</v>
      </c>
      <c r="D7" s="118">
        <v>3</v>
      </c>
      <c r="E7" s="118">
        <v>13.92</v>
      </c>
      <c r="F7" s="118">
        <v>0</v>
      </c>
      <c r="G7" s="118">
        <v>0</v>
      </c>
      <c r="H7" s="118">
        <v>0</v>
      </c>
      <c r="I7" s="118">
        <v>0</v>
      </c>
      <c r="J7" s="118">
        <v>3</v>
      </c>
      <c r="K7" s="118">
        <v>13.92</v>
      </c>
      <c r="L7" s="119">
        <v>0</v>
      </c>
      <c r="M7" s="120">
        <v>0</v>
      </c>
      <c r="N7" s="118">
        <v>3</v>
      </c>
      <c r="O7" s="118">
        <v>13.92</v>
      </c>
      <c r="P7" s="118">
        <v>0</v>
      </c>
      <c r="Q7" s="118">
        <v>0</v>
      </c>
      <c r="R7" s="124"/>
    </row>
    <row r="8" spans="1:18" s="116" customFormat="1" ht="13.5" customHeight="1" x14ac:dyDescent="0.25">
      <c r="A8" s="126">
        <v>43922</v>
      </c>
      <c r="B8" s="127">
        <v>3</v>
      </c>
      <c r="C8" s="127">
        <v>13.92</v>
      </c>
      <c r="D8" s="128">
        <v>3</v>
      </c>
      <c r="E8" s="129">
        <v>13.92</v>
      </c>
      <c r="F8" s="127">
        <v>0</v>
      </c>
      <c r="G8" s="127">
        <v>0</v>
      </c>
      <c r="H8" s="127">
        <v>0</v>
      </c>
      <c r="I8" s="127">
        <v>0</v>
      </c>
      <c r="J8" s="128">
        <v>3</v>
      </c>
      <c r="K8" s="129">
        <v>13.92</v>
      </c>
      <c r="L8" s="128">
        <v>0</v>
      </c>
      <c r="M8" s="129">
        <v>0</v>
      </c>
      <c r="N8" s="128">
        <v>3</v>
      </c>
      <c r="O8" s="129">
        <v>13.92</v>
      </c>
      <c r="P8" s="130">
        <v>0</v>
      </c>
      <c r="Q8" s="130">
        <v>0</v>
      </c>
    </row>
    <row r="9" spans="1:18" s="134" customFormat="1" ht="15" customHeight="1" x14ac:dyDescent="0.25">
      <c r="A9" s="131" t="s">
        <v>61</v>
      </c>
      <c r="B9" s="132"/>
      <c r="C9" s="132"/>
      <c r="D9" s="132"/>
      <c r="E9" s="133"/>
      <c r="F9" s="132"/>
      <c r="G9" s="133"/>
      <c r="H9" s="132"/>
      <c r="I9" s="133"/>
      <c r="J9" s="132"/>
      <c r="K9" s="133"/>
      <c r="L9" s="132"/>
      <c r="M9" s="133"/>
      <c r="N9" s="132"/>
      <c r="O9" s="133"/>
    </row>
    <row r="10" spans="1:18" s="135" customFormat="1" ht="12" x14ac:dyDescent="0.2">
      <c r="A10" s="544" t="s">
        <v>715</v>
      </c>
      <c r="B10" s="544"/>
      <c r="C10" s="544"/>
      <c r="D10" s="544"/>
      <c r="E10" s="544"/>
      <c r="F10" s="544"/>
      <c r="G10" s="544"/>
      <c r="H10" s="544"/>
      <c r="I10" s="544"/>
      <c r="J10" s="544"/>
      <c r="K10" s="544"/>
      <c r="L10" s="544"/>
      <c r="M10" s="544"/>
      <c r="N10" s="544"/>
      <c r="O10" s="544"/>
    </row>
    <row r="11" spans="1:18" s="135" customFormat="1" ht="12" x14ac:dyDescent="0.2">
      <c r="A11" s="545" t="s">
        <v>716</v>
      </c>
      <c r="B11" s="545"/>
      <c r="C11" s="545"/>
      <c r="D11" s="545"/>
      <c r="E11" s="545"/>
      <c r="F11" s="545"/>
      <c r="G11" s="545"/>
      <c r="H11" s="545"/>
      <c r="I11" s="545"/>
      <c r="J11" s="545"/>
      <c r="K11" s="545"/>
      <c r="L11" s="545"/>
      <c r="M11" s="545"/>
      <c r="N11" s="545"/>
      <c r="O11" s="545"/>
    </row>
    <row r="12" spans="1:18" s="135" customFormat="1" ht="12" x14ac:dyDescent="0.2">
      <c r="A12" s="544" t="s">
        <v>717</v>
      </c>
      <c r="B12" s="544"/>
      <c r="C12" s="544"/>
      <c r="D12" s="544"/>
      <c r="E12" s="544"/>
      <c r="F12" s="544"/>
      <c r="G12" s="544"/>
      <c r="H12" s="544"/>
      <c r="I12" s="544"/>
      <c r="J12" s="544"/>
      <c r="K12" s="544"/>
      <c r="L12" s="544"/>
      <c r="M12" s="544"/>
      <c r="N12" s="544"/>
      <c r="O12" s="544"/>
    </row>
    <row r="13" spans="1:18" s="135" customFormat="1" ht="12" x14ac:dyDescent="0.2">
      <c r="A13" s="544" t="s">
        <v>75</v>
      </c>
      <c r="B13" s="544"/>
      <c r="C13" s="544"/>
      <c r="D13" s="544"/>
      <c r="E13" s="544"/>
      <c r="F13" s="544"/>
      <c r="G13" s="544"/>
      <c r="H13" s="544"/>
      <c r="I13" s="544"/>
      <c r="J13" s="544"/>
      <c r="K13" s="544"/>
      <c r="L13" s="544"/>
      <c r="M13" s="544"/>
      <c r="N13" s="544"/>
      <c r="O13" s="544"/>
    </row>
    <row r="14" spans="1:18" s="134" customFormat="1" x14ac:dyDescent="0.2"/>
    <row r="17" spans="9:9" x14ac:dyDescent="0.25">
      <c r="I17" s="136"/>
    </row>
  </sheetData>
  <customSheetViews>
    <customSheetView guid="{24305A52-1154-42C7-AEBA-C6CC71961191}">
      <selection activeCell="A8" sqref="A8"/>
      <pageMargins left="0.7" right="0.7" top="0.75" bottom="0.75" header="0.3" footer="0.3"/>
      <pageSetup paperSize="9" orientation="portrait" r:id="rId1"/>
    </customSheetView>
    <customSheetView guid="{7B7F28D7-4946-4DF5-B4B6-7D23EA101C99}">
      <selection activeCell="A8" sqref="A8"/>
      <pageMargins left="0.7" right="0.7" top="0.75" bottom="0.75" header="0.3" footer="0.3"/>
      <pageSetup paperSize="9" orientation="portrait" r:id="rId2"/>
    </customSheetView>
    <customSheetView guid="{B1B47C0E-7F66-4A80-8423-32424C055E30}" showPageBreaks="1">
      <selection activeCell="A8" sqref="A8"/>
      <pageMargins left="0.7" right="0.7" top="0.75" bottom="0.75" header="0.3" footer="0.3"/>
      <pageSetup paperSize="9" orientation="portrait" r:id="rId3"/>
    </customSheetView>
  </customSheetViews>
  <mergeCells count="20">
    <mergeCell ref="P2:Q2"/>
    <mergeCell ref="D3:G3"/>
    <mergeCell ref="H3:K3"/>
    <mergeCell ref="P3:P5"/>
    <mergeCell ref="Q3:Q5"/>
    <mergeCell ref="D4:E4"/>
    <mergeCell ref="F4:G4"/>
    <mergeCell ref="H4:I4"/>
    <mergeCell ref="L3:O3"/>
    <mergeCell ref="L4:M4"/>
    <mergeCell ref="A10:O10"/>
    <mergeCell ref="A11:O11"/>
    <mergeCell ref="A12:O12"/>
    <mergeCell ref="A13:O13"/>
    <mergeCell ref="A1:O1"/>
    <mergeCell ref="D2:O2"/>
    <mergeCell ref="N4:O4"/>
    <mergeCell ref="A2:A5"/>
    <mergeCell ref="B2:C4"/>
    <mergeCell ref="J4:K4"/>
  </mergeCells>
  <pageMargins left="0.7" right="0.7" top="0.75" bottom="0.75" header="0.3" footer="0.3"/>
  <pageSetup paperSize="9" orientation="portrait" r:id="rId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10" workbookViewId="0">
      <selection activeCell="E8" sqref="E8"/>
    </sheetView>
  </sheetViews>
  <sheetFormatPr defaultRowHeight="12.75" x14ac:dyDescent="0.2"/>
  <cols>
    <col min="1" max="1" width="21.140625" style="103" bestFit="1" customWidth="1"/>
    <col min="2" max="2" width="12.85546875" style="103" bestFit="1" customWidth="1"/>
    <col min="3" max="3" width="17.28515625" style="103" bestFit="1" customWidth="1"/>
    <col min="4" max="4" width="12.140625" style="103" customWidth="1"/>
    <col min="5" max="5" width="12.85546875" style="103" customWidth="1"/>
    <col min="6" max="8" width="17.7109375" style="103" bestFit="1" customWidth="1"/>
    <col min="9" max="9" width="17.7109375" style="103" customWidth="1"/>
    <col min="10" max="256" width="9.140625" style="103"/>
    <col min="257" max="257" width="21.140625" style="103" bestFit="1" customWidth="1"/>
    <col min="258" max="258" width="12.85546875" style="103" bestFit="1" customWidth="1"/>
    <col min="259" max="259" width="17.28515625" style="103" bestFit="1" customWidth="1"/>
    <col min="260" max="260" width="12.140625" style="103" customWidth="1"/>
    <col min="261" max="261" width="12.85546875" style="103" customWidth="1"/>
    <col min="262" max="264" width="17.7109375" style="103" bestFit="1" customWidth="1"/>
    <col min="265" max="265" width="17.7109375" style="103" customWidth="1"/>
    <col min="266" max="512" width="9.140625" style="103"/>
    <col min="513" max="513" width="21.140625" style="103" bestFit="1" customWidth="1"/>
    <col min="514" max="514" width="12.85546875" style="103" bestFit="1" customWidth="1"/>
    <col min="515" max="515" width="17.28515625" style="103" bestFit="1" customWidth="1"/>
    <col min="516" max="516" width="12.140625" style="103" customWidth="1"/>
    <col min="517" max="517" width="12.85546875" style="103" customWidth="1"/>
    <col min="518" max="520" width="17.7109375" style="103" bestFit="1" customWidth="1"/>
    <col min="521" max="521" width="17.7109375" style="103" customWidth="1"/>
    <col min="522" max="768" width="9.140625" style="103"/>
    <col min="769" max="769" width="21.140625" style="103" bestFit="1" customWidth="1"/>
    <col min="770" max="770" width="12.85546875" style="103" bestFit="1" customWidth="1"/>
    <col min="771" max="771" width="17.28515625" style="103" bestFit="1" customWidth="1"/>
    <col min="772" max="772" width="12.140625" style="103" customWidth="1"/>
    <col min="773" max="773" width="12.85546875" style="103" customWidth="1"/>
    <col min="774" max="776" width="17.7109375" style="103" bestFit="1" customWidth="1"/>
    <col min="777" max="777" width="17.7109375" style="103" customWidth="1"/>
    <col min="778" max="1024" width="9.140625" style="103"/>
    <col min="1025" max="1025" width="21.140625" style="103" bestFit="1" customWidth="1"/>
    <col min="1026" max="1026" width="12.85546875" style="103" bestFit="1" customWidth="1"/>
    <col min="1027" max="1027" width="17.28515625" style="103" bestFit="1" customWidth="1"/>
    <col min="1028" max="1028" width="12.140625" style="103" customWidth="1"/>
    <col min="1029" max="1029" width="12.85546875" style="103" customWidth="1"/>
    <col min="1030" max="1032" width="17.7109375" style="103" bestFit="1" customWidth="1"/>
    <col min="1033" max="1033" width="17.7109375" style="103" customWidth="1"/>
    <col min="1034" max="1280" width="9.140625" style="103"/>
    <col min="1281" max="1281" width="21.140625" style="103" bestFit="1" customWidth="1"/>
    <col min="1282" max="1282" width="12.85546875" style="103" bestFit="1" customWidth="1"/>
    <col min="1283" max="1283" width="17.28515625" style="103" bestFit="1" customWidth="1"/>
    <col min="1284" max="1284" width="12.140625" style="103" customWidth="1"/>
    <col min="1285" max="1285" width="12.85546875" style="103" customWidth="1"/>
    <col min="1286" max="1288" width="17.7109375" style="103" bestFit="1" customWidth="1"/>
    <col min="1289" max="1289" width="17.7109375" style="103" customWidth="1"/>
    <col min="1290" max="1536" width="9.140625" style="103"/>
    <col min="1537" max="1537" width="21.140625" style="103" bestFit="1" customWidth="1"/>
    <col min="1538" max="1538" width="12.85546875" style="103" bestFit="1" customWidth="1"/>
    <col min="1539" max="1539" width="17.28515625" style="103" bestFit="1" customWidth="1"/>
    <col min="1540" max="1540" width="12.140625" style="103" customWidth="1"/>
    <col min="1541" max="1541" width="12.85546875" style="103" customWidth="1"/>
    <col min="1542" max="1544" width="17.7109375" style="103" bestFit="1" customWidth="1"/>
    <col min="1545" max="1545" width="17.7109375" style="103" customWidth="1"/>
    <col min="1546" max="1792" width="9.140625" style="103"/>
    <col min="1793" max="1793" width="21.140625" style="103" bestFit="1" customWidth="1"/>
    <col min="1794" max="1794" width="12.85546875" style="103" bestFit="1" customWidth="1"/>
    <col min="1795" max="1795" width="17.28515625" style="103" bestFit="1" customWidth="1"/>
    <col min="1796" max="1796" width="12.140625" style="103" customWidth="1"/>
    <col min="1797" max="1797" width="12.85546875" style="103" customWidth="1"/>
    <col min="1798" max="1800" width="17.7109375" style="103" bestFit="1" customWidth="1"/>
    <col min="1801" max="1801" width="17.7109375" style="103" customWidth="1"/>
    <col min="1802" max="2048" width="9.140625" style="103"/>
    <col min="2049" max="2049" width="21.140625" style="103" bestFit="1" customWidth="1"/>
    <col min="2050" max="2050" width="12.85546875" style="103" bestFit="1" customWidth="1"/>
    <col min="2051" max="2051" width="17.28515625" style="103" bestFit="1" customWidth="1"/>
    <col min="2052" max="2052" width="12.140625" style="103" customWidth="1"/>
    <col min="2053" max="2053" width="12.85546875" style="103" customWidth="1"/>
    <col min="2054" max="2056" width="17.7109375" style="103" bestFit="1" customWidth="1"/>
    <col min="2057" max="2057" width="17.7109375" style="103" customWidth="1"/>
    <col min="2058" max="2304" width="9.140625" style="103"/>
    <col min="2305" max="2305" width="21.140625" style="103" bestFit="1" customWidth="1"/>
    <col min="2306" max="2306" width="12.85546875" style="103" bestFit="1" customWidth="1"/>
    <col min="2307" max="2307" width="17.28515625" style="103" bestFit="1" customWidth="1"/>
    <col min="2308" max="2308" width="12.140625" style="103" customWidth="1"/>
    <col min="2309" max="2309" width="12.85546875" style="103" customWidth="1"/>
    <col min="2310" max="2312" width="17.7109375" style="103" bestFit="1" customWidth="1"/>
    <col min="2313" max="2313" width="17.7109375" style="103" customWidth="1"/>
    <col min="2314" max="2560" width="9.140625" style="103"/>
    <col min="2561" max="2561" width="21.140625" style="103" bestFit="1" customWidth="1"/>
    <col min="2562" max="2562" width="12.85546875" style="103" bestFit="1" customWidth="1"/>
    <col min="2563" max="2563" width="17.28515625" style="103" bestFit="1" customWidth="1"/>
    <col min="2564" max="2564" width="12.140625" style="103" customWidth="1"/>
    <col min="2565" max="2565" width="12.85546875" style="103" customWidth="1"/>
    <col min="2566" max="2568" width="17.7109375" style="103" bestFit="1" customWidth="1"/>
    <col min="2569" max="2569" width="17.7109375" style="103" customWidth="1"/>
    <col min="2570" max="2816" width="9.140625" style="103"/>
    <col min="2817" max="2817" width="21.140625" style="103" bestFit="1" customWidth="1"/>
    <col min="2818" max="2818" width="12.85546875" style="103" bestFit="1" customWidth="1"/>
    <col min="2819" max="2819" width="17.28515625" style="103" bestFit="1" customWidth="1"/>
    <col min="2820" max="2820" width="12.140625" style="103" customWidth="1"/>
    <col min="2821" max="2821" width="12.85546875" style="103" customWidth="1"/>
    <col min="2822" max="2824" width="17.7109375" style="103" bestFit="1" customWidth="1"/>
    <col min="2825" max="2825" width="17.7109375" style="103" customWidth="1"/>
    <col min="2826" max="3072" width="9.140625" style="103"/>
    <col min="3073" max="3073" width="21.140625" style="103" bestFit="1" customWidth="1"/>
    <col min="3074" max="3074" width="12.85546875" style="103" bestFit="1" customWidth="1"/>
    <col min="3075" max="3075" width="17.28515625" style="103" bestFit="1" customWidth="1"/>
    <col min="3076" max="3076" width="12.140625" style="103" customWidth="1"/>
    <col min="3077" max="3077" width="12.85546875" style="103" customWidth="1"/>
    <col min="3078" max="3080" width="17.7109375" style="103" bestFit="1" customWidth="1"/>
    <col min="3081" max="3081" width="17.7109375" style="103" customWidth="1"/>
    <col min="3082" max="3328" width="9.140625" style="103"/>
    <col min="3329" max="3329" width="21.140625" style="103" bestFit="1" customWidth="1"/>
    <col min="3330" max="3330" width="12.85546875" style="103" bestFit="1" customWidth="1"/>
    <col min="3331" max="3331" width="17.28515625" style="103" bestFit="1" customWidth="1"/>
    <col min="3332" max="3332" width="12.140625" style="103" customWidth="1"/>
    <col min="3333" max="3333" width="12.85546875" style="103" customWidth="1"/>
    <col min="3334" max="3336" width="17.7109375" style="103" bestFit="1" customWidth="1"/>
    <col min="3337" max="3337" width="17.7109375" style="103" customWidth="1"/>
    <col min="3338" max="3584" width="9.140625" style="103"/>
    <col min="3585" max="3585" width="21.140625" style="103" bestFit="1" customWidth="1"/>
    <col min="3586" max="3586" width="12.85546875" style="103" bestFit="1" customWidth="1"/>
    <col min="3587" max="3587" width="17.28515625" style="103" bestFit="1" customWidth="1"/>
    <col min="3588" max="3588" width="12.140625" style="103" customWidth="1"/>
    <col min="3589" max="3589" width="12.85546875" style="103" customWidth="1"/>
    <col min="3590" max="3592" width="17.7109375" style="103" bestFit="1" customWidth="1"/>
    <col min="3593" max="3593" width="17.7109375" style="103" customWidth="1"/>
    <col min="3594" max="3840" width="9.140625" style="103"/>
    <col min="3841" max="3841" width="21.140625" style="103" bestFit="1" customWidth="1"/>
    <col min="3842" max="3842" width="12.85546875" style="103" bestFit="1" customWidth="1"/>
    <col min="3843" max="3843" width="17.28515625" style="103" bestFit="1" customWidth="1"/>
    <col min="3844" max="3844" width="12.140625" style="103" customWidth="1"/>
    <col min="3845" max="3845" width="12.85546875" style="103" customWidth="1"/>
    <col min="3846" max="3848" width="17.7109375" style="103" bestFit="1" customWidth="1"/>
    <col min="3849" max="3849" width="17.7109375" style="103" customWidth="1"/>
    <col min="3850" max="4096" width="9.140625" style="103"/>
    <col min="4097" max="4097" width="21.140625" style="103" bestFit="1" customWidth="1"/>
    <col min="4098" max="4098" width="12.85546875" style="103" bestFit="1" customWidth="1"/>
    <col min="4099" max="4099" width="17.28515625" style="103" bestFit="1" customWidth="1"/>
    <col min="4100" max="4100" width="12.140625" style="103" customWidth="1"/>
    <col min="4101" max="4101" width="12.85546875" style="103" customWidth="1"/>
    <col min="4102" max="4104" width="17.7109375" style="103" bestFit="1" customWidth="1"/>
    <col min="4105" max="4105" width="17.7109375" style="103" customWidth="1"/>
    <col min="4106" max="4352" width="9.140625" style="103"/>
    <col min="4353" max="4353" width="21.140625" style="103" bestFit="1" customWidth="1"/>
    <col min="4354" max="4354" width="12.85546875" style="103" bestFit="1" customWidth="1"/>
    <col min="4355" max="4355" width="17.28515625" style="103" bestFit="1" customWidth="1"/>
    <col min="4356" max="4356" width="12.140625" style="103" customWidth="1"/>
    <col min="4357" max="4357" width="12.85546875" style="103" customWidth="1"/>
    <col min="4358" max="4360" width="17.7109375" style="103" bestFit="1" customWidth="1"/>
    <col min="4361" max="4361" width="17.7109375" style="103" customWidth="1"/>
    <col min="4362" max="4608" width="9.140625" style="103"/>
    <col min="4609" max="4609" width="21.140625" style="103" bestFit="1" customWidth="1"/>
    <col min="4610" max="4610" width="12.85546875" style="103" bestFit="1" customWidth="1"/>
    <col min="4611" max="4611" width="17.28515625" style="103" bestFit="1" customWidth="1"/>
    <col min="4612" max="4612" width="12.140625" style="103" customWidth="1"/>
    <col min="4613" max="4613" width="12.85546875" style="103" customWidth="1"/>
    <col min="4614" max="4616" width="17.7109375" style="103" bestFit="1" customWidth="1"/>
    <col min="4617" max="4617" width="17.7109375" style="103" customWidth="1"/>
    <col min="4618" max="4864" width="9.140625" style="103"/>
    <col min="4865" max="4865" width="21.140625" style="103" bestFit="1" customWidth="1"/>
    <col min="4866" max="4866" width="12.85546875" style="103" bestFit="1" customWidth="1"/>
    <col min="4867" max="4867" width="17.28515625" style="103" bestFit="1" customWidth="1"/>
    <col min="4868" max="4868" width="12.140625" style="103" customWidth="1"/>
    <col min="4869" max="4869" width="12.85546875" style="103" customWidth="1"/>
    <col min="4870" max="4872" width="17.7109375" style="103" bestFit="1" customWidth="1"/>
    <col min="4873" max="4873" width="17.7109375" style="103" customWidth="1"/>
    <col min="4874" max="5120" width="9.140625" style="103"/>
    <col min="5121" max="5121" width="21.140625" style="103" bestFit="1" customWidth="1"/>
    <col min="5122" max="5122" width="12.85546875" style="103" bestFit="1" customWidth="1"/>
    <col min="5123" max="5123" width="17.28515625" style="103" bestFit="1" customWidth="1"/>
    <col min="5124" max="5124" width="12.140625" style="103" customWidth="1"/>
    <col min="5125" max="5125" width="12.85546875" style="103" customWidth="1"/>
    <col min="5126" max="5128" width="17.7109375" style="103" bestFit="1" customWidth="1"/>
    <col min="5129" max="5129" width="17.7109375" style="103" customWidth="1"/>
    <col min="5130" max="5376" width="9.140625" style="103"/>
    <col min="5377" max="5377" width="21.140625" style="103" bestFit="1" customWidth="1"/>
    <col min="5378" max="5378" width="12.85546875" style="103" bestFit="1" customWidth="1"/>
    <col min="5379" max="5379" width="17.28515625" style="103" bestFit="1" customWidth="1"/>
    <col min="5380" max="5380" width="12.140625" style="103" customWidth="1"/>
    <col min="5381" max="5381" width="12.85546875" style="103" customWidth="1"/>
    <col min="5382" max="5384" width="17.7109375" style="103" bestFit="1" customWidth="1"/>
    <col min="5385" max="5385" width="17.7109375" style="103" customWidth="1"/>
    <col min="5386" max="5632" width="9.140625" style="103"/>
    <col min="5633" max="5633" width="21.140625" style="103" bestFit="1" customWidth="1"/>
    <col min="5634" max="5634" width="12.85546875" style="103" bestFit="1" customWidth="1"/>
    <col min="5635" max="5635" width="17.28515625" style="103" bestFit="1" customWidth="1"/>
    <col min="5636" max="5636" width="12.140625" style="103" customWidth="1"/>
    <col min="5637" max="5637" width="12.85546875" style="103" customWidth="1"/>
    <col min="5638" max="5640" width="17.7109375" style="103" bestFit="1" customWidth="1"/>
    <col min="5641" max="5641" width="17.7109375" style="103" customWidth="1"/>
    <col min="5642" max="5888" width="9.140625" style="103"/>
    <col min="5889" max="5889" width="21.140625" style="103" bestFit="1" customWidth="1"/>
    <col min="5890" max="5890" width="12.85546875" style="103" bestFit="1" customWidth="1"/>
    <col min="5891" max="5891" width="17.28515625" style="103" bestFit="1" customWidth="1"/>
    <col min="5892" max="5892" width="12.140625" style="103" customWidth="1"/>
    <col min="5893" max="5893" width="12.85546875" style="103" customWidth="1"/>
    <col min="5894" max="5896" width="17.7109375" style="103" bestFit="1" customWidth="1"/>
    <col min="5897" max="5897" width="17.7109375" style="103" customWidth="1"/>
    <col min="5898" max="6144" width="9.140625" style="103"/>
    <col min="6145" max="6145" width="21.140625" style="103" bestFit="1" customWidth="1"/>
    <col min="6146" max="6146" width="12.85546875" style="103" bestFit="1" customWidth="1"/>
    <col min="6147" max="6147" width="17.28515625" style="103" bestFit="1" customWidth="1"/>
    <col min="6148" max="6148" width="12.140625" style="103" customWidth="1"/>
    <col min="6149" max="6149" width="12.85546875" style="103" customWidth="1"/>
    <col min="6150" max="6152" width="17.7109375" style="103" bestFit="1" customWidth="1"/>
    <col min="6153" max="6153" width="17.7109375" style="103" customWidth="1"/>
    <col min="6154" max="6400" width="9.140625" style="103"/>
    <col min="6401" max="6401" width="21.140625" style="103" bestFit="1" customWidth="1"/>
    <col min="6402" max="6402" width="12.85546875" style="103" bestFit="1" customWidth="1"/>
    <col min="6403" max="6403" width="17.28515625" style="103" bestFit="1" customWidth="1"/>
    <col min="6404" max="6404" width="12.140625" style="103" customWidth="1"/>
    <col min="6405" max="6405" width="12.85546875" style="103" customWidth="1"/>
    <col min="6406" max="6408" width="17.7109375" style="103" bestFit="1" customWidth="1"/>
    <col min="6409" max="6409" width="17.7109375" style="103" customWidth="1"/>
    <col min="6410" max="6656" width="9.140625" style="103"/>
    <col min="6657" max="6657" width="21.140625" style="103" bestFit="1" customWidth="1"/>
    <col min="6658" max="6658" width="12.85546875" style="103" bestFit="1" customWidth="1"/>
    <col min="6659" max="6659" width="17.28515625" style="103" bestFit="1" customWidth="1"/>
    <col min="6660" max="6660" width="12.140625" style="103" customWidth="1"/>
    <col min="6661" max="6661" width="12.85546875" style="103" customWidth="1"/>
    <col min="6662" max="6664" width="17.7109375" style="103" bestFit="1" customWidth="1"/>
    <col min="6665" max="6665" width="17.7109375" style="103" customWidth="1"/>
    <col min="6666" max="6912" width="9.140625" style="103"/>
    <col min="6913" max="6913" width="21.140625" style="103" bestFit="1" customWidth="1"/>
    <col min="6914" max="6914" width="12.85546875" style="103" bestFit="1" customWidth="1"/>
    <col min="6915" max="6915" width="17.28515625" style="103" bestFit="1" customWidth="1"/>
    <col min="6916" max="6916" width="12.140625" style="103" customWidth="1"/>
    <col min="6917" max="6917" width="12.85546875" style="103" customWidth="1"/>
    <col min="6918" max="6920" width="17.7109375" style="103" bestFit="1" customWidth="1"/>
    <col min="6921" max="6921" width="17.7109375" style="103" customWidth="1"/>
    <col min="6922" max="7168" width="9.140625" style="103"/>
    <col min="7169" max="7169" width="21.140625" style="103" bestFit="1" customWidth="1"/>
    <col min="7170" max="7170" width="12.85546875" style="103" bestFit="1" customWidth="1"/>
    <col min="7171" max="7171" width="17.28515625" style="103" bestFit="1" customWidth="1"/>
    <col min="7172" max="7172" width="12.140625" style="103" customWidth="1"/>
    <col min="7173" max="7173" width="12.85546875" style="103" customWidth="1"/>
    <col min="7174" max="7176" width="17.7109375" style="103" bestFit="1" customWidth="1"/>
    <col min="7177" max="7177" width="17.7109375" style="103" customWidth="1"/>
    <col min="7178" max="7424" width="9.140625" style="103"/>
    <col min="7425" max="7425" width="21.140625" style="103" bestFit="1" customWidth="1"/>
    <col min="7426" max="7426" width="12.85546875" style="103" bestFit="1" customWidth="1"/>
    <col min="7427" max="7427" width="17.28515625" style="103" bestFit="1" customWidth="1"/>
    <col min="7428" max="7428" width="12.140625" style="103" customWidth="1"/>
    <col min="7429" max="7429" width="12.85546875" style="103" customWidth="1"/>
    <col min="7430" max="7432" width="17.7109375" style="103" bestFit="1" customWidth="1"/>
    <col min="7433" max="7433" width="17.7109375" style="103" customWidth="1"/>
    <col min="7434" max="7680" width="9.140625" style="103"/>
    <col min="7681" max="7681" width="21.140625" style="103" bestFit="1" customWidth="1"/>
    <col min="7682" max="7682" width="12.85546875" style="103" bestFit="1" customWidth="1"/>
    <col min="7683" max="7683" width="17.28515625" style="103" bestFit="1" customWidth="1"/>
    <col min="7684" max="7684" width="12.140625" style="103" customWidth="1"/>
    <col min="7685" max="7685" width="12.85546875" style="103" customWidth="1"/>
    <col min="7686" max="7688" width="17.7109375" style="103" bestFit="1" customWidth="1"/>
    <col min="7689" max="7689" width="17.7109375" style="103" customWidth="1"/>
    <col min="7690" max="7936" width="9.140625" style="103"/>
    <col min="7937" max="7937" width="21.140625" style="103" bestFit="1" customWidth="1"/>
    <col min="7938" max="7938" width="12.85546875" style="103" bestFit="1" customWidth="1"/>
    <col min="7939" max="7939" width="17.28515625" style="103" bestFit="1" customWidth="1"/>
    <col min="7940" max="7940" width="12.140625" style="103" customWidth="1"/>
    <col min="7941" max="7941" width="12.85546875" style="103" customWidth="1"/>
    <col min="7942" max="7944" width="17.7109375" style="103" bestFit="1" customWidth="1"/>
    <col min="7945" max="7945" width="17.7109375" style="103" customWidth="1"/>
    <col min="7946" max="8192" width="9.140625" style="103"/>
    <col min="8193" max="8193" width="21.140625" style="103" bestFit="1" customWidth="1"/>
    <col min="8194" max="8194" width="12.85546875" style="103" bestFit="1" customWidth="1"/>
    <col min="8195" max="8195" width="17.28515625" style="103" bestFit="1" customWidth="1"/>
    <col min="8196" max="8196" width="12.140625" style="103" customWidth="1"/>
    <col min="8197" max="8197" width="12.85546875" style="103" customWidth="1"/>
    <col min="8198" max="8200" width="17.7109375" style="103" bestFit="1" customWidth="1"/>
    <col min="8201" max="8201" width="17.7109375" style="103" customWidth="1"/>
    <col min="8202" max="8448" width="9.140625" style="103"/>
    <col min="8449" max="8449" width="21.140625" style="103" bestFit="1" customWidth="1"/>
    <col min="8450" max="8450" width="12.85546875" style="103" bestFit="1" customWidth="1"/>
    <col min="8451" max="8451" width="17.28515625" style="103" bestFit="1" customWidth="1"/>
    <col min="8452" max="8452" width="12.140625" style="103" customWidth="1"/>
    <col min="8453" max="8453" width="12.85546875" style="103" customWidth="1"/>
    <col min="8454" max="8456" width="17.7109375" style="103" bestFit="1" customWidth="1"/>
    <col min="8457" max="8457" width="17.7109375" style="103" customWidth="1"/>
    <col min="8458" max="8704" width="9.140625" style="103"/>
    <col min="8705" max="8705" width="21.140625" style="103" bestFit="1" customWidth="1"/>
    <col min="8706" max="8706" width="12.85546875" style="103" bestFit="1" customWidth="1"/>
    <col min="8707" max="8707" width="17.28515625" style="103" bestFit="1" customWidth="1"/>
    <col min="8708" max="8708" width="12.140625" style="103" customWidth="1"/>
    <col min="8709" max="8709" width="12.85546875" style="103" customWidth="1"/>
    <col min="8710" max="8712" width="17.7109375" style="103" bestFit="1" customWidth="1"/>
    <col min="8713" max="8713" width="17.7109375" style="103" customWidth="1"/>
    <col min="8714" max="8960" width="9.140625" style="103"/>
    <col min="8961" max="8961" width="21.140625" style="103" bestFit="1" customWidth="1"/>
    <col min="8962" max="8962" width="12.85546875" style="103" bestFit="1" customWidth="1"/>
    <col min="8963" max="8963" width="17.28515625" style="103" bestFit="1" customWidth="1"/>
    <col min="8964" max="8964" width="12.140625" style="103" customWidth="1"/>
    <col min="8965" max="8965" width="12.85546875" style="103" customWidth="1"/>
    <col min="8966" max="8968" width="17.7109375" style="103" bestFit="1" customWidth="1"/>
    <col min="8969" max="8969" width="17.7109375" style="103" customWidth="1"/>
    <col min="8970" max="9216" width="9.140625" style="103"/>
    <col min="9217" max="9217" width="21.140625" style="103" bestFit="1" customWidth="1"/>
    <col min="9218" max="9218" width="12.85546875" style="103" bestFit="1" customWidth="1"/>
    <col min="9219" max="9219" width="17.28515625" style="103" bestFit="1" customWidth="1"/>
    <col min="9220" max="9220" width="12.140625" style="103" customWidth="1"/>
    <col min="9221" max="9221" width="12.85546875" style="103" customWidth="1"/>
    <col min="9222" max="9224" width="17.7109375" style="103" bestFit="1" customWidth="1"/>
    <col min="9225" max="9225" width="17.7109375" style="103" customWidth="1"/>
    <col min="9226" max="9472" width="9.140625" style="103"/>
    <col min="9473" max="9473" width="21.140625" style="103" bestFit="1" customWidth="1"/>
    <col min="9474" max="9474" width="12.85546875" style="103" bestFit="1" customWidth="1"/>
    <col min="9475" max="9475" width="17.28515625" style="103" bestFit="1" customWidth="1"/>
    <col min="9476" max="9476" width="12.140625" style="103" customWidth="1"/>
    <col min="9477" max="9477" width="12.85546875" style="103" customWidth="1"/>
    <col min="9478" max="9480" width="17.7109375" style="103" bestFit="1" customWidth="1"/>
    <col min="9481" max="9481" width="17.7109375" style="103" customWidth="1"/>
    <col min="9482" max="9728" width="9.140625" style="103"/>
    <col min="9729" max="9729" width="21.140625" style="103" bestFit="1" customWidth="1"/>
    <col min="9730" max="9730" width="12.85546875" style="103" bestFit="1" customWidth="1"/>
    <col min="9731" max="9731" width="17.28515625" style="103" bestFit="1" customWidth="1"/>
    <col min="9732" max="9732" width="12.140625" style="103" customWidth="1"/>
    <col min="9733" max="9733" width="12.85546875" style="103" customWidth="1"/>
    <col min="9734" max="9736" width="17.7109375" style="103" bestFit="1" customWidth="1"/>
    <col min="9737" max="9737" width="17.7109375" style="103" customWidth="1"/>
    <col min="9738" max="9984" width="9.140625" style="103"/>
    <col min="9985" max="9985" width="21.140625" style="103" bestFit="1" customWidth="1"/>
    <col min="9986" max="9986" width="12.85546875" style="103" bestFit="1" customWidth="1"/>
    <col min="9987" max="9987" width="17.28515625" style="103" bestFit="1" customWidth="1"/>
    <col min="9988" max="9988" width="12.140625" style="103" customWidth="1"/>
    <col min="9989" max="9989" width="12.85546875" style="103" customWidth="1"/>
    <col min="9990" max="9992" width="17.7109375" style="103" bestFit="1" customWidth="1"/>
    <col min="9993" max="9993" width="17.7109375" style="103" customWidth="1"/>
    <col min="9994" max="10240" width="9.140625" style="103"/>
    <col min="10241" max="10241" width="21.140625" style="103" bestFit="1" customWidth="1"/>
    <col min="10242" max="10242" width="12.85546875" style="103" bestFit="1" customWidth="1"/>
    <col min="10243" max="10243" width="17.28515625" style="103" bestFit="1" customWidth="1"/>
    <col min="10244" max="10244" width="12.140625" style="103" customWidth="1"/>
    <col min="10245" max="10245" width="12.85546875" style="103" customWidth="1"/>
    <col min="10246" max="10248" width="17.7109375" style="103" bestFit="1" customWidth="1"/>
    <col min="10249" max="10249" width="17.7109375" style="103" customWidth="1"/>
    <col min="10250" max="10496" width="9.140625" style="103"/>
    <col min="10497" max="10497" width="21.140625" style="103" bestFit="1" customWidth="1"/>
    <col min="10498" max="10498" width="12.85546875" style="103" bestFit="1" customWidth="1"/>
    <col min="10499" max="10499" width="17.28515625" style="103" bestFit="1" customWidth="1"/>
    <col min="10500" max="10500" width="12.140625" style="103" customWidth="1"/>
    <col min="10501" max="10501" width="12.85546875" style="103" customWidth="1"/>
    <col min="10502" max="10504" width="17.7109375" style="103" bestFit="1" customWidth="1"/>
    <col min="10505" max="10505" width="17.7109375" style="103" customWidth="1"/>
    <col min="10506" max="10752" width="9.140625" style="103"/>
    <col min="10753" max="10753" width="21.140625" style="103" bestFit="1" customWidth="1"/>
    <col min="10754" max="10754" width="12.85546875" style="103" bestFit="1" customWidth="1"/>
    <col min="10755" max="10755" width="17.28515625" style="103" bestFit="1" customWidth="1"/>
    <col min="10756" max="10756" width="12.140625" style="103" customWidth="1"/>
    <col min="10757" max="10757" width="12.85546875" style="103" customWidth="1"/>
    <col min="10758" max="10760" width="17.7109375" style="103" bestFit="1" customWidth="1"/>
    <col min="10761" max="10761" width="17.7109375" style="103" customWidth="1"/>
    <col min="10762" max="11008" width="9.140625" style="103"/>
    <col min="11009" max="11009" width="21.140625" style="103" bestFit="1" customWidth="1"/>
    <col min="11010" max="11010" width="12.85546875" style="103" bestFit="1" customWidth="1"/>
    <col min="11011" max="11011" width="17.28515625" style="103" bestFit="1" customWidth="1"/>
    <col min="11012" max="11012" width="12.140625" style="103" customWidth="1"/>
    <col min="11013" max="11013" width="12.85546875" style="103" customWidth="1"/>
    <col min="11014" max="11016" width="17.7109375" style="103" bestFit="1" customWidth="1"/>
    <col min="11017" max="11017" width="17.7109375" style="103" customWidth="1"/>
    <col min="11018" max="11264" width="9.140625" style="103"/>
    <col min="11265" max="11265" width="21.140625" style="103" bestFit="1" customWidth="1"/>
    <col min="11266" max="11266" width="12.85546875" style="103" bestFit="1" customWidth="1"/>
    <col min="11267" max="11267" width="17.28515625" style="103" bestFit="1" customWidth="1"/>
    <col min="11268" max="11268" width="12.140625" style="103" customWidth="1"/>
    <col min="11269" max="11269" width="12.85546875" style="103" customWidth="1"/>
    <col min="11270" max="11272" width="17.7109375" style="103" bestFit="1" customWidth="1"/>
    <col min="11273" max="11273" width="17.7109375" style="103" customWidth="1"/>
    <col min="11274" max="11520" width="9.140625" style="103"/>
    <col min="11521" max="11521" width="21.140625" style="103" bestFit="1" customWidth="1"/>
    <col min="11522" max="11522" width="12.85546875" style="103" bestFit="1" customWidth="1"/>
    <col min="11523" max="11523" width="17.28515625" style="103" bestFit="1" customWidth="1"/>
    <col min="11524" max="11524" width="12.140625" style="103" customWidth="1"/>
    <col min="11525" max="11525" width="12.85546875" style="103" customWidth="1"/>
    <col min="11526" max="11528" width="17.7109375" style="103" bestFit="1" customWidth="1"/>
    <col min="11529" max="11529" width="17.7109375" style="103" customWidth="1"/>
    <col min="11530" max="11776" width="9.140625" style="103"/>
    <col min="11777" max="11777" width="21.140625" style="103" bestFit="1" customWidth="1"/>
    <col min="11778" max="11778" width="12.85546875" style="103" bestFit="1" customWidth="1"/>
    <col min="11779" max="11779" width="17.28515625" style="103" bestFit="1" customWidth="1"/>
    <col min="11780" max="11780" width="12.140625" style="103" customWidth="1"/>
    <col min="11781" max="11781" width="12.85546875" style="103" customWidth="1"/>
    <col min="11782" max="11784" width="17.7109375" style="103" bestFit="1" customWidth="1"/>
    <col min="11785" max="11785" width="17.7109375" style="103" customWidth="1"/>
    <col min="11786" max="12032" width="9.140625" style="103"/>
    <col min="12033" max="12033" width="21.140625" style="103" bestFit="1" customWidth="1"/>
    <col min="12034" max="12034" width="12.85546875" style="103" bestFit="1" customWidth="1"/>
    <col min="12035" max="12035" width="17.28515625" style="103" bestFit="1" customWidth="1"/>
    <col min="12036" max="12036" width="12.140625" style="103" customWidth="1"/>
    <col min="12037" max="12037" width="12.85546875" style="103" customWidth="1"/>
    <col min="12038" max="12040" width="17.7109375" style="103" bestFit="1" customWidth="1"/>
    <col min="12041" max="12041" width="17.7109375" style="103" customWidth="1"/>
    <col min="12042" max="12288" width="9.140625" style="103"/>
    <col min="12289" max="12289" width="21.140625" style="103" bestFit="1" customWidth="1"/>
    <col min="12290" max="12290" width="12.85546875" style="103" bestFit="1" customWidth="1"/>
    <col min="12291" max="12291" width="17.28515625" style="103" bestFit="1" customWidth="1"/>
    <col min="12292" max="12292" width="12.140625" style="103" customWidth="1"/>
    <col min="12293" max="12293" width="12.85546875" style="103" customWidth="1"/>
    <col min="12294" max="12296" width="17.7109375" style="103" bestFit="1" customWidth="1"/>
    <col min="12297" max="12297" width="17.7109375" style="103" customWidth="1"/>
    <col min="12298" max="12544" width="9.140625" style="103"/>
    <col min="12545" max="12545" width="21.140625" style="103" bestFit="1" customWidth="1"/>
    <col min="12546" max="12546" width="12.85546875" style="103" bestFit="1" customWidth="1"/>
    <col min="12547" max="12547" width="17.28515625" style="103" bestFit="1" customWidth="1"/>
    <col min="12548" max="12548" width="12.140625" style="103" customWidth="1"/>
    <col min="12549" max="12549" width="12.85546875" style="103" customWidth="1"/>
    <col min="12550" max="12552" width="17.7109375" style="103" bestFit="1" customWidth="1"/>
    <col min="12553" max="12553" width="17.7109375" style="103" customWidth="1"/>
    <col min="12554" max="12800" width="9.140625" style="103"/>
    <col min="12801" max="12801" width="21.140625" style="103" bestFit="1" customWidth="1"/>
    <col min="12802" max="12802" width="12.85546875" style="103" bestFit="1" customWidth="1"/>
    <col min="12803" max="12803" width="17.28515625" style="103" bestFit="1" customWidth="1"/>
    <col min="12804" max="12804" width="12.140625" style="103" customWidth="1"/>
    <col min="12805" max="12805" width="12.85546875" style="103" customWidth="1"/>
    <col min="12806" max="12808" width="17.7109375" style="103" bestFit="1" customWidth="1"/>
    <col min="12809" max="12809" width="17.7109375" style="103" customWidth="1"/>
    <col min="12810" max="13056" width="9.140625" style="103"/>
    <col min="13057" max="13057" width="21.140625" style="103" bestFit="1" customWidth="1"/>
    <col min="13058" max="13058" width="12.85546875" style="103" bestFit="1" customWidth="1"/>
    <col min="13059" max="13059" width="17.28515625" style="103" bestFit="1" customWidth="1"/>
    <col min="13060" max="13060" width="12.140625" style="103" customWidth="1"/>
    <col min="13061" max="13061" width="12.85546875" style="103" customWidth="1"/>
    <col min="13062" max="13064" width="17.7109375" style="103" bestFit="1" customWidth="1"/>
    <col min="13065" max="13065" width="17.7109375" style="103" customWidth="1"/>
    <col min="13066" max="13312" width="9.140625" style="103"/>
    <col min="13313" max="13313" width="21.140625" style="103" bestFit="1" customWidth="1"/>
    <col min="13314" max="13314" width="12.85546875" style="103" bestFit="1" customWidth="1"/>
    <col min="13315" max="13315" width="17.28515625" style="103" bestFit="1" customWidth="1"/>
    <col min="13316" max="13316" width="12.140625" style="103" customWidth="1"/>
    <col min="13317" max="13317" width="12.85546875" style="103" customWidth="1"/>
    <col min="13318" max="13320" width="17.7109375" style="103" bestFit="1" customWidth="1"/>
    <col min="13321" max="13321" width="17.7109375" style="103" customWidth="1"/>
    <col min="13322" max="13568" width="9.140625" style="103"/>
    <col min="13569" max="13569" width="21.140625" style="103" bestFit="1" customWidth="1"/>
    <col min="13570" max="13570" width="12.85546875" style="103" bestFit="1" customWidth="1"/>
    <col min="13571" max="13571" width="17.28515625" style="103" bestFit="1" customWidth="1"/>
    <col min="13572" max="13572" width="12.140625" style="103" customWidth="1"/>
    <col min="13573" max="13573" width="12.85546875" style="103" customWidth="1"/>
    <col min="13574" max="13576" width="17.7109375" style="103" bestFit="1" customWidth="1"/>
    <col min="13577" max="13577" width="17.7109375" style="103" customWidth="1"/>
    <col min="13578" max="13824" width="9.140625" style="103"/>
    <col min="13825" max="13825" width="21.140625" style="103" bestFit="1" customWidth="1"/>
    <col min="13826" max="13826" width="12.85546875" style="103" bestFit="1" customWidth="1"/>
    <col min="13827" max="13827" width="17.28515625" style="103" bestFit="1" customWidth="1"/>
    <col min="13828" max="13828" width="12.140625" style="103" customWidth="1"/>
    <col min="13829" max="13829" width="12.85546875" style="103" customWidth="1"/>
    <col min="13830" max="13832" width="17.7109375" style="103" bestFit="1" customWidth="1"/>
    <col min="13833" max="13833" width="17.7109375" style="103" customWidth="1"/>
    <col min="13834" max="14080" width="9.140625" style="103"/>
    <col min="14081" max="14081" width="21.140625" style="103" bestFit="1" customWidth="1"/>
    <col min="14082" max="14082" width="12.85546875" style="103" bestFit="1" customWidth="1"/>
    <col min="14083" max="14083" width="17.28515625" style="103" bestFit="1" customWidth="1"/>
    <col min="14084" max="14084" width="12.140625" style="103" customWidth="1"/>
    <col min="14085" max="14085" width="12.85546875" style="103" customWidth="1"/>
    <col min="14086" max="14088" width="17.7109375" style="103" bestFit="1" customWidth="1"/>
    <col min="14089" max="14089" width="17.7109375" style="103" customWidth="1"/>
    <col min="14090" max="14336" width="9.140625" style="103"/>
    <col min="14337" max="14337" width="21.140625" style="103" bestFit="1" customWidth="1"/>
    <col min="14338" max="14338" width="12.85546875" style="103" bestFit="1" customWidth="1"/>
    <col min="14339" max="14339" width="17.28515625" style="103" bestFit="1" customWidth="1"/>
    <col min="14340" max="14340" width="12.140625" style="103" customWidth="1"/>
    <col min="14341" max="14341" width="12.85546875" style="103" customWidth="1"/>
    <col min="14342" max="14344" width="17.7109375" style="103" bestFit="1" customWidth="1"/>
    <col min="14345" max="14345" width="17.7109375" style="103" customWidth="1"/>
    <col min="14346" max="14592" width="9.140625" style="103"/>
    <col min="14593" max="14593" width="21.140625" style="103" bestFit="1" customWidth="1"/>
    <col min="14594" max="14594" width="12.85546875" style="103" bestFit="1" customWidth="1"/>
    <col min="14595" max="14595" width="17.28515625" style="103" bestFit="1" customWidth="1"/>
    <col min="14596" max="14596" width="12.140625" style="103" customWidth="1"/>
    <col min="14597" max="14597" width="12.85546875" style="103" customWidth="1"/>
    <col min="14598" max="14600" width="17.7109375" style="103" bestFit="1" customWidth="1"/>
    <col min="14601" max="14601" width="17.7109375" style="103" customWidth="1"/>
    <col min="14602" max="14848" width="9.140625" style="103"/>
    <col min="14849" max="14849" width="21.140625" style="103" bestFit="1" customWidth="1"/>
    <col min="14850" max="14850" width="12.85546875" style="103" bestFit="1" customWidth="1"/>
    <col min="14851" max="14851" width="17.28515625" style="103" bestFit="1" customWidth="1"/>
    <col min="14852" max="14852" width="12.140625" style="103" customWidth="1"/>
    <col min="14853" max="14853" width="12.85546875" style="103" customWidth="1"/>
    <col min="14854" max="14856" width="17.7109375" style="103" bestFit="1" customWidth="1"/>
    <col min="14857" max="14857" width="17.7109375" style="103" customWidth="1"/>
    <col min="14858" max="15104" width="9.140625" style="103"/>
    <col min="15105" max="15105" width="21.140625" style="103" bestFit="1" customWidth="1"/>
    <col min="15106" max="15106" width="12.85546875" style="103" bestFit="1" customWidth="1"/>
    <col min="15107" max="15107" width="17.28515625" style="103" bestFit="1" customWidth="1"/>
    <col min="15108" max="15108" width="12.140625" style="103" customWidth="1"/>
    <col min="15109" max="15109" width="12.85546875" style="103" customWidth="1"/>
    <col min="15110" max="15112" width="17.7109375" style="103" bestFit="1" customWidth="1"/>
    <col min="15113" max="15113" width="17.7109375" style="103" customWidth="1"/>
    <col min="15114" max="15360" width="9.140625" style="103"/>
    <col min="15361" max="15361" width="21.140625" style="103" bestFit="1" customWidth="1"/>
    <col min="15362" max="15362" width="12.85546875" style="103" bestFit="1" customWidth="1"/>
    <col min="15363" max="15363" width="17.28515625" style="103" bestFit="1" customWidth="1"/>
    <col min="15364" max="15364" width="12.140625" style="103" customWidth="1"/>
    <col min="15365" max="15365" width="12.85546875" style="103" customWidth="1"/>
    <col min="15366" max="15368" width="17.7109375" style="103" bestFit="1" customWidth="1"/>
    <col min="15369" max="15369" width="17.7109375" style="103" customWidth="1"/>
    <col min="15370" max="15616" width="9.140625" style="103"/>
    <col min="15617" max="15617" width="21.140625" style="103" bestFit="1" customWidth="1"/>
    <col min="15618" max="15618" width="12.85546875" style="103" bestFit="1" customWidth="1"/>
    <col min="15619" max="15619" width="17.28515625" style="103" bestFit="1" customWidth="1"/>
    <col min="15620" max="15620" width="12.140625" style="103" customWidth="1"/>
    <col min="15621" max="15621" width="12.85546875" style="103" customWidth="1"/>
    <col min="15622" max="15624" width="17.7109375" style="103" bestFit="1" customWidth="1"/>
    <col min="15625" max="15625" width="17.7109375" style="103" customWidth="1"/>
    <col min="15626" max="15872" width="9.140625" style="103"/>
    <col min="15873" max="15873" width="21.140625" style="103" bestFit="1" customWidth="1"/>
    <col min="15874" max="15874" width="12.85546875" style="103" bestFit="1" customWidth="1"/>
    <col min="15875" max="15875" width="17.28515625" style="103" bestFit="1" customWidth="1"/>
    <col min="15876" max="15876" width="12.140625" style="103" customWidth="1"/>
    <col min="15877" max="15877" width="12.85546875" style="103" customWidth="1"/>
    <col min="15878" max="15880" width="17.7109375" style="103" bestFit="1" customWidth="1"/>
    <col min="15881" max="15881" width="17.7109375" style="103" customWidth="1"/>
    <col min="15882" max="16128" width="9.140625" style="103"/>
    <col min="16129" max="16129" width="21.140625" style="103" bestFit="1" customWidth="1"/>
    <col min="16130" max="16130" width="12.85546875" style="103" bestFit="1" customWidth="1"/>
    <col min="16131" max="16131" width="17.28515625" style="103" bestFit="1" customWidth="1"/>
    <col min="16132" max="16132" width="12.140625" style="103" customWidth="1"/>
    <col min="16133" max="16133" width="12.85546875" style="103" customWidth="1"/>
    <col min="16134" max="16136" width="17.7109375" style="103" bestFit="1" customWidth="1"/>
    <col min="16137" max="16137" width="17.7109375" style="103" customWidth="1"/>
    <col min="16138" max="16384" width="9.140625" style="103"/>
  </cols>
  <sheetData>
    <row r="1" spans="1:9" ht="15" customHeight="1" x14ac:dyDescent="0.2">
      <c r="A1" s="501" t="s">
        <v>941</v>
      </c>
      <c r="B1" s="501"/>
      <c r="C1" s="501"/>
      <c r="D1" s="501"/>
      <c r="E1" s="501"/>
      <c r="F1" s="501"/>
      <c r="G1" s="501"/>
      <c r="H1" s="501"/>
      <c r="I1" s="501"/>
    </row>
    <row r="2" spans="1:9" s="106" customFormat="1" ht="18" customHeight="1" x14ac:dyDescent="0.2">
      <c r="A2" s="506" t="s">
        <v>94</v>
      </c>
      <c r="B2" s="507" t="s">
        <v>118</v>
      </c>
      <c r="C2" s="508"/>
      <c r="D2" s="508"/>
      <c r="E2" s="509"/>
      <c r="F2" s="507" t="s">
        <v>1086</v>
      </c>
      <c r="G2" s="508"/>
      <c r="H2" s="508"/>
      <c r="I2" s="510"/>
    </row>
    <row r="3" spans="1:9" s="106" customFormat="1" ht="13.5" customHeight="1" x14ac:dyDescent="0.2">
      <c r="A3" s="511" t="s">
        <v>581</v>
      </c>
      <c r="B3" s="415" t="s">
        <v>1087</v>
      </c>
      <c r="C3" s="415" t="s">
        <v>1088</v>
      </c>
      <c r="D3" s="415" t="s">
        <v>1089</v>
      </c>
      <c r="E3" s="415" t="s">
        <v>97</v>
      </c>
      <c r="F3" s="415" t="s">
        <v>1090</v>
      </c>
      <c r="G3" s="415" t="s">
        <v>1088</v>
      </c>
      <c r="H3" s="415" t="s">
        <v>1091</v>
      </c>
      <c r="I3" s="512" t="s">
        <v>97</v>
      </c>
    </row>
    <row r="4" spans="1:9" s="106" customFormat="1" ht="18" customHeight="1" x14ac:dyDescent="0.25">
      <c r="A4" s="513" t="s">
        <v>582</v>
      </c>
      <c r="B4" s="418">
        <v>138829</v>
      </c>
      <c r="C4" s="417">
        <v>6853</v>
      </c>
      <c r="D4" s="417">
        <v>4038</v>
      </c>
      <c r="E4" s="418">
        <v>149720</v>
      </c>
      <c r="F4" s="514">
        <f>155204+9</f>
        <v>155213</v>
      </c>
      <c r="G4" s="514">
        <v>9425</v>
      </c>
      <c r="H4" s="514">
        <f>3908+2</f>
        <v>3910</v>
      </c>
      <c r="I4" s="418">
        <f>SUM(F4:H4)</f>
        <v>168548</v>
      </c>
    </row>
    <row r="5" spans="1:9" s="106" customFormat="1" ht="18" customHeight="1" x14ac:dyDescent="0.25">
      <c r="A5" s="515" t="s">
        <v>583</v>
      </c>
      <c r="B5" s="416"/>
      <c r="C5" s="416"/>
      <c r="D5" s="416"/>
      <c r="E5" s="416"/>
      <c r="F5" s="516"/>
      <c r="G5" s="516"/>
      <c r="H5" s="416"/>
      <c r="I5" s="416"/>
    </row>
    <row r="6" spans="1:9" s="106" customFormat="1" ht="18" customHeight="1" x14ac:dyDescent="0.25">
      <c r="A6" s="513" t="s">
        <v>584</v>
      </c>
      <c r="B6" s="418">
        <v>111995.61</v>
      </c>
      <c r="C6" s="417">
        <v>18477.080000000002</v>
      </c>
      <c r="D6" s="417">
        <v>0</v>
      </c>
      <c r="E6" s="418">
        <v>130472.69</v>
      </c>
      <c r="F6" s="514">
        <f>125000.255+18.24+0.15</f>
        <v>125018.645</v>
      </c>
      <c r="G6" s="514">
        <v>19756.18099999999</v>
      </c>
      <c r="H6" s="417">
        <v>0</v>
      </c>
      <c r="I6" s="418">
        <f t="shared" ref="I6:I13" si="0">SUM(F6:H6)</f>
        <v>144774.826</v>
      </c>
    </row>
    <row r="7" spans="1:9" s="106" customFormat="1" ht="18" customHeight="1" x14ac:dyDescent="0.25">
      <c r="A7" s="513" t="s">
        <v>585</v>
      </c>
      <c r="B7" s="417">
        <v>458.85</v>
      </c>
      <c r="C7" s="417">
        <v>74.69</v>
      </c>
      <c r="D7" s="417">
        <v>0</v>
      </c>
      <c r="E7" s="417">
        <v>533.54</v>
      </c>
      <c r="F7" s="514">
        <v>636.0319999999997</v>
      </c>
      <c r="G7" s="514">
        <v>316.25700000000001</v>
      </c>
      <c r="H7" s="417">
        <v>0</v>
      </c>
      <c r="I7" s="417">
        <f t="shared" si="0"/>
        <v>952.28899999999976</v>
      </c>
    </row>
    <row r="8" spans="1:9" s="106" customFormat="1" ht="18" customHeight="1" x14ac:dyDescent="0.25">
      <c r="A8" s="513" t="s">
        <v>586</v>
      </c>
      <c r="B8" s="418">
        <v>1160856.72</v>
      </c>
      <c r="C8" s="417">
        <v>74701.850000000006</v>
      </c>
      <c r="D8" s="417">
        <v>0</v>
      </c>
      <c r="E8" s="418">
        <v>1235558.57</v>
      </c>
      <c r="F8" s="514">
        <v>1380171.5039999997</v>
      </c>
      <c r="G8" s="514">
        <v>81029.131999999969</v>
      </c>
      <c r="H8" s="417">
        <v>0</v>
      </c>
      <c r="I8" s="418">
        <f t="shared" si="0"/>
        <v>1461200.6359999997</v>
      </c>
    </row>
    <row r="9" spans="1:9" s="106" customFormat="1" ht="18" customHeight="1" x14ac:dyDescent="0.25">
      <c r="A9" s="513" t="s">
        <v>587</v>
      </c>
      <c r="B9" s="417">
        <v>752.86</v>
      </c>
      <c r="C9" s="417">
        <v>530.57000000000005</v>
      </c>
      <c r="D9" s="417">
        <v>0</v>
      </c>
      <c r="E9" s="417">
        <v>1283.43</v>
      </c>
      <c r="F9" s="514">
        <v>1281.1729999999998</v>
      </c>
      <c r="G9" s="514">
        <v>1188.9960000000001</v>
      </c>
      <c r="H9" s="417">
        <v>0</v>
      </c>
      <c r="I9" s="417">
        <f t="shared" si="0"/>
        <v>2470.1689999999999</v>
      </c>
    </row>
    <row r="10" spans="1:9" s="106" customFormat="1" ht="18" customHeight="1" x14ac:dyDescent="0.25">
      <c r="A10" s="513" t="s">
        <v>588</v>
      </c>
      <c r="B10" s="417">
        <v>466.12</v>
      </c>
      <c r="C10" s="417">
        <v>-1.24</v>
      </c>
      <c r="D10" s="417">
        <v>0</v>
      </c>
      <c r="E10" s="417">
        <v>464.88</v>
      </c>
      <c r="F10" s="514">
        <v>582.42099999999994</v>
      </c>
      <c r="G10" s="514">
        <v>0.43</v>
      </c>
      <c r="H10" s="417">
        <v>0</v>
      </c>
      <c r="I10" s="417">
        <f t="shared" si="0"/>
        <v>582.85099999999989</v>
      </c>
    </row>
    <row r="11" spans="1:9" s="106" customFormat="1" ht="18" customHeight="1" x14ac:dyDescent="0.25">
      <c r="A11" s="513" t="s">
        <v>53</v>
      </c>
      <c r="B11" s="417">
        <v>14112.76</v>
      </c>
      <c r="C11" s="417">
        <v>13856.15</v>
      </c>
      <c r="D11" s="417">
        <v>0</v>
      </c>
      <c r="E11" s="417">
        <v>27968.91</v>
      </c>
      <c r="F11" s="514">
        <f>13979.725+0.34+0.05</f>
        <v>13980.115</v>
      </c>
      <c r="G11" s="514">
        <v>14124.411000000002</v>
      </c>
      <c r="H11" s="417">
        <v>0</v>
      </c>
      <c r="I11" s="417">
        <f t="shared" si="0"/>
        <v>28104.526000000002</v>
      </c>
    </row>
    <row r="12" spans="1:9" s="106" customFormat="1" ht="18" customHeight="1" x14ac:dyDescent="0.25">
      <c r="A12" s="513" t="s">
        <v>229</v>
      </c>
      <c r="B12" s="417">
        <v>14498.29</v>
      </c>
      <c r="C12" s="417">
        <v>1392.08</v>
      </c>
      <c r="D12" s="417">
        <v>0</v>
      </c>
      <c r="E12" s="417">
        <v>15890.37</v>
      </c>
      <c r="F12" s="514">
        <f>6531+205+0.12+0.03</f>
        <v>6736.15</v>
      </c>
      <c r="G12" s="514">
        <v>2885.4449999999997</v>
      </c>
      <c r="H12" s="417">
        <v>0</v>
      </c>
      <c r="I12" s="417">
        <f t="shared" si="0"/>
        <v>9621.5949999999993</v>
      </c>
    </row>
    <row r="13" spans="1:9" s="519" customFormat="1" ht="18" customHeight="1" x14ac:dyDescent="0.2">
      <c r="A13" s="517" t="s">
        <v>1092</v>
      </c>
      <c r="B13" s="518">
        <v>1303141.21</v>
      </c>
      <c r="C13" s="518">
        <v>109031.18</v>
      </c>
      <c r="D13" s="518">
        <v>193620</v>
      </c>
      <c r="E13" s="518">
        <v>1605792.39</v>
      </c>
      <c r="F13" s="518">
        <f>SUM(F6:F12)</f>
        <v>1528406.0399999996</v>
      </c>
      <c r="G13" s="518">
        <f>SUM(G6:G12)</f>
        <v>119300.85199999996</v>
      </c>
      <c r="H13" s="518">
        <v>206147.79500000001</v>
      </c>
      <c r="I13" s="518">
        <f t="shared" si="0"/>
        <v>1853854.6869999995</v>
      </c>
    </row>
    <row r="14" spans="1:9" customFormat="1" ht="24.75" customHeight="1" x14ac:dyDescent="0.2">
      <c r="A14" s="520" t="s">
        <v>61</v>
      </c>
      <c r="B14" s="521"/>
      <c r="C14" s="522"/>
      <c r="D14" s="523"/>
    </row>
    <row r="15" spans="1:9" customFormat="1" ht="13.5" customHeight="1" x14ac:dyDescent="0.25">
      <c r="A15" s="524" t="s">
        <v>1093</v>
      </c>
      <c r="B15" s="525"/>
      <c r="C15" s="525"/>
      <c r="D15" s="525"/>
    </row>
    <row r="16" spans="1:9" customFormat="1" ht="13.5" customHeight="1" x14ac:dyDescent="0.25">
      <c r="A16" s="526" t="s">
        <v>1094</v>
      </c>
      <c r="B16" s="527"/>
      <c r="C16" s="527"/>
      <c r="D16" s="527"/>
    </row>
    <row r="17" spans="1:9" customFormat="1" ht="28.35" customHeight="1" x14ac:dyDescent="0.2">
      <c r="A17" s="528" t="s">
        <v>1095</v>
      </c>
      <c r="B17" s="527"/>
      <c r="C17" s="527"/>
    </row>
    <row r="18" spans="1:9" customFormat="1" ht="15" x14ac:dyDescent="0.25">
      <c r="A18" s="526" t="s">
        <v>1096</v>
      </c>
      <c r="B18" s="527"/>
      <c r="C18" s="527"/>
      <c r="D18" s="527"/>
    </row>
    <row r="19" spans="1:9" x14ac:dyDescent="0.2">
      <c r="A19" s="444" t="s">
        <v>1097</v>
      </c>
      <c r="B19" s="444"/>
      <c r="C19" s="444"/>
      <c r="D19" s="444"/>
      <c r="E19" s="444"/>
      <c r="F19" s="444"/>
      <c r="G19" s="444"/>
    </row>
    <row r="20" spans="1:9" x14ac:dyDescent="0.2">
      <c r="A20" s="449" t="s">
        <v>75</v>
      </c>
      <c r="B20" s="449"/>
      <c r="C20" s="449"/>
      <c r="D20" s="449"/>
      <c r="E20" s="449"/>
      <c r="F20" s="449"/>
      <c r="G20" s="449"/>
      <c r="H20" s="449"/>
      <c r="I20" s="449"/>
    </row>
  </sheetData>
  <customSheetViews>
    <customSheetView guid="{24305A52-1154-42C7-AEBA-C6CC71961191}" topLeftCell="A10">
      <selection activeCell="E8" sqref="E8"/>
      <pageMargins left="0.7" right="0.7" top="0.75" bottom="0.75" header="0.3" footer="0.3"/>
      <pageSetup paperSize="9" orientation="portrait" r:id="rId1"/>
    </customSheetView>
    <customSheetView guid="{7B7F28D7-4946-4DF5-B4B6-7D23EA101C99}" topLeftCell="A10">
      <selection activeCell="E8" sqref="E8"/>
      <pageMargins left="0.7" right="0.7" top="0.75" bottom="0.75" header="0.3" footer="0.3"/>
      <pageSetup paperSize="9" orientation="portrait" r:id="rId2"/>
    </customSheetView>
    <customSheetView guid="{B1B47C0E-7F66-4A80-8423-32424C055E30}" showPageBreaks="1" topLeftCell="A10">
      <selection activeCell="E8" sqref="E8"/>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G10" sqref="G10"/>
    </sheetView>
  </sheetViews>
  <sheetFormatPr defaultRowHeight="12.75" x14ac:dyDescent="0.2"/>
  <cols>
    <col min="1" max="1" width="80.85546875" customWidth="1"/>
    <col min="2" max="2" width="8.42578125" customWidth="1"/>
    <col min="3" max="3" width="12.85546875" customWidth="1"/>
    <col min="4" max="4" width="13.140625" customWidth="1"/>
    <col min="5" max="7" width="12.28515625" customWidth="1"/>
    <col min="8" max="8" width="10.140625" customWidth="1"/>
    <col min="9" max="9" width="11" customWidth="1"/>
    <col min="10" max="11" width="12.28515625" customWidth="1"/>
    <col min="12" max="12" width="10" customWidth="1"/>
    <col min="13" max="13" width="1.5703125" customWidth="1"/>
    <col min="14" max="14" width="0.28515625" customWidth="1"/>
    <col min="15" max="15" width="4.7109375" customWidth="1"/>
  </cols>
  <sheetData>
    <row r="1" spans="1:14" s="72" customFormat="1" ht="15.75" customHeight="1" x14ac:dyDescent="0.2">
      <c r="A1" s="102" t="s">
        <v>942</v>
      </c>
    </row>
    <row r="2" spans="1:14" s="72" customFormat="1" ht="18.75" customHeight="1" x14ac:dyDescent="0.2">
      <c r="A2" s="634" t="s">
        <v>589</v>
      </c>
      <c r="B2" s="634" t="s">
        <v>590</v>
      </c>
      <c r="C2" s="634" t="s">
        <v>591</v>
      </c>
      <c r="D2" s="634"/>
      <c r="E2" s="634"/>
      <c r="F2" s="634"/>
      <c r="G2" s="634"/>
      <c r="H2" s="633" t="s">
        <v>592</v>
      </c>
      <c r="I2" s="633"/>
      <c r="J2" s="633"/>
      <c r="K2" s="633"/>
      <c r="L2" s="633"/>
      <c r="M2" s="633"/>
      <c r="N2" s="91"/>
    </row>
    <row r="3" spans="1:14" s="72" customFormat="1" ht="37.5" customHeight="1" x14ac:dyDescent="0.2">
      <c r="A3" s="634"/>
      <c r="B3" s="634"/>
      <c r="C3" s="89" t="s">
        <v>142</v>
      </c>
      <c r="D3" s="445" t="s">
        <v>1098</v>
      </c>
      <c r="E3" s="89" t="s">
        <v>593</v>
      </c>
      <c r="F3" s="87" t="s">
        <v>594</v>
      </c>
      <c r="G3" s="87" t="s">
        <v>595</v>
      </c>
      <c r="H3" s="89" t="s">
        <v>142</v>
      </c>
      <c r="I3" s="445" t="s">
        <v>1098</v>
      </c>
      <c r="J3" s="89" t="s">
        <v>593</v>
      </c>
      <c r="K3" s="87" t="s">
        <v>594</v>
      </c>
      <c r="L3" s="632" t="s">
        <v>595</v>
      </c>
      <c r="M3" s="632"/>
      <c r="N3" s="92"/>
    </row>
    <row r="4" spans="1:14" s="72" customFormat="1" ht="18" customHeight="1" x14ac:dyDescent="0.2">
      <c r="A4" s="93" t="s">
        <v>596</v>
      </c>
      <c r="B4" s="94" t="s">
        <v>597</v>
      </c>
      <c r="C4" s="95">
        <v>5640</v>
      </c>
      <c r="D4" s="95">
        <v>5636</v>
      </c>
      <c r="E4" s="95">
        <v>6168</v>
      </c>
      <c r="F4" s="96">
        <v>-8.5603112840000009</v>
      </c>
      <c r="G4" s="96">
        <v>7.0972321000000005E-2</v>
      </c>
      <c r="H4" s="95">
        <v>5695</v>
      </c>
      <c r="I4" s="95">
        <v>5692</v>
      </c>
      <c r="J4" s="95">
        <v>5763</v>
      </c>
      <c r="K4" s="96">
        <v>-1.18</v>
      </c>
      <c r="L4" s="635">
        <v>0.05</v>
      </c>
      <c r="M4" s="635"/>
      <c r="N4" s="97" t="s">
        <v>596</v>
      </c>
    </row>
    <row r="5" spans="1:14" s="72" customFormat="1" ht="18" customHeight="1" x14ac:dyDescent="0.2">
      <c r="A5" s="93" t="s">
        <v>598</v>
      </c>
      <c r="B5" s="94" t="s">
        <v>597</v>
      </c>
      <c r="C5" s="95">
        <v>280</v>
      </c>
      <c r="D5" s="95">
        <v>279</v>
      </c>
      <c r="E5" s="95">
        <v>278</v>
      </c>
      <c r="F5" s="96">
        <v>0.71942446000000004</v>
      </c>
      <c r="G5" s="96">
        <v>0.358422939</v>
      </c>
      <c r="H5" s="95">
        <v>595</v>
      </c>
      <c r="I5" s="95">
        <v>599</v>
      </c>
      <c r="J5" s="95">
        <v>598</v>
      </c>
      <c r="K5" s="96">
        <v>-0.5</v>
      </c>
      <c r="L5" s="635">
        <v>-0.67</v>
      </c>
      <c r="M5" s="635"/>
      <c r="N5" s="97" t="s">
        <v>598</v>
      </c>
    </row>
    <row r="6" spans="1:14" s="72" customFormat="1" ht="18" customHeight="1" x14ac:dyDescent="0.2">
      <c r="A6" s="93" t="s">
        <v>599</v>
      </c>
      <c r="B6" s="94" t="s">
        <v>597</v>
      </c>
      <c r="C6" s="95">
        <v>4</v>
      </c>
      <c r="D6" s="95">
        <v>4</v>
      </c>
      <c r="E6" s="95">
        <v>3</v>
      </c>
      <c r="F6" s="96">
        <v>33.333333332999999</v>
      </c>
      <c r="G6" s="96">
        <v>0</v>
      </c>
      <c r="H6" s="95">
        <v>3</v>
      </c>
      <c r="I6" s="95">
        <v>3</v>
      </c>
      <c r="J6" s="95">
        <v>3</v>
      </c>
      <c r="K6" s="96">
        <v>0</v>
      </c>
      <c r="L6" s="635">
        <v>0</v>
      </c>
      <c r="M6" s="635"/>
      <c r="N6" s="97" t="s">
        <v>599</v>
      </c>
    </row>
    <row r="7" spans="1:14" s="72" customFormat="1" ht="18" customHeight="1" x14ac:dyDescent="0.2">
      <c r="A7" s="93" t="s">
        <v>600</v>
      </c>
      <c r="B7" s="94" t="s">
        <v>601</v>
      </c>
      <c r="C7" s="95">
        <v>197.47982999999999</v>
      </c>
      <c r="D7" s="95">
        <v>196.85619</v>
      </c>
      <c r="E7" s="95">
        <v>185.99863999999999</v>
      </c>
      <c r="F7" s="96">
        <v>6.1719516130000001</v>
      </c>
      <c r="G7" s="96">
        <v>0.31679979200000002</v>
      </c>
      <c r="H7" s="95">
        <v>217.81</v>
      </c>
      <c r="I7" s="95">
        <v>211.82</v>
      </c>
      <c r="J7" s="95">
        <v>175.75</v>
      </c>
      <c r="K7" s="96">
        <v>23.93</v>
      </c>
      <c r="L7" s="635">
        <v>2.83</v>
      </c>
      <c r="M7" s="635"/>
      <c r="N7" s="97" t="s">
        <v>600</v>
      </c>
    </row>
    <row r="8" spans="1:14" s="72" customFormat="1" ht="18" customHeight="1" x14ac:dyDescent="0.2">
      <c r="A8" s="93" t="s">
        <v>602</v>
      </c>
      <c r="B8" s="94" t="s">
        <v>603</v>
      </c>
      <c r="C8" s="95">
        <v>55088</v>
      </c>
      <c r="D8" s="95">
        <v>55197.753520500002</v>
      </c>
      <c r="E8" s="95">
        <v>53171</v>
      </c>
      <c r="F8" s="96">
        <v>3.6053487799999999</v>
      </c>
      <c r="G8" s="96">
        <v>-0.19883693399999999</v>
      </c>
      <c r="H8" s="95">
        <v>22297.200000000001</v>
      </c>
      <c r="I8" s="95">
        <v>24108.48</v>
      </c>
      <c r="J8" s="95">
        <v>18747.95</v>
      </c>
      <c r="K8" s="96">
        <v>18.93</v>
      </c>
      <c r="L8" s="635">
        <v>-7.51</v>
      </c>
      <c r="M8" s="635"/>
      <c r="N8" s="97" t="s">
        <v>602</v>
      </c>
    </row>
    <row r="9" spans="1:14" s="72" customFormat="1" ht="18" customHeight="1" x14ac:dyDescent="0.2">
      <c r="A9" s="93" t="s">
        <v>604</v>
      </c>
      <c r="B9" s="94" t="s">
        <v>603</v>
      </c>
      <c r="C9" s="98">
        <v>11270632</v>
      </c>
      <c r="D9" s="99">
        <v>9895615.8259780202</v>
      </c>
      <c r="E9" s="98">
        <v>13188180</v>
      </c>
      <c r="F9" s="96">
        <v>-14.539898606</v>
      </c>
      <c r="G9" s="96">
        <v>13.895205697</v>
      </c>
      <c r="H9" s="99">
        <v>1491199.15</v>
      </c>
      <c r="I9" s="99">
        <v>1329810.8400000001</v>
      </c>
      <c r="J9" s="99">
        <v>1753987.9</v>
      </c>
      <c r="K9" s="96">
        <v>-14.98</v>
      </c>
      <c r="L9" s="635">
        <v>12.14</v>
      </c>
      <c r="M9" s="635"/>
      <c r="N9" s="97" t="s">
        <v>604</v>
      </c>
    </row>
    <row r="10" spans="1:14" s="72" customFormat="1" ht="18" customHeight="1" x14ac:dyDescent="0.2">
      <c r="A10" s="93" t="s">
        <v>605</v>
      </c>
      <c r="B10" s="94" t="s">
        <v>603</v>
      </c>
      <c r="C10" s="95">
        <v>59628</v>
      </c>
      <c r="D10" s="95">
        <v>59866.426876074998</v>
      </c>
      <c r="E10" s="95">
        <v>57157</v>
      </c>
      <c r="F10" s="96">
        <v>4.323180013</v>
      </c>
      <c r="G10" s="96">
        <v>-0.39826475099999997</v>
      </c>
      <c r="H10" s="95">
        <v>24896.03</v>
      </c>
      <c r="I10" s="95">
        <v>26745.68</v>
      </c>
      <c r="J10" s="95">
        <v>20397.73</v>
      </c>
      <c r="K10" s="96">
        <v>22.05</v>
      </c>
      <c r="L10" s="635">
        <v>-6.92</v>
      </c>
      <c r="M10" s="635"/>
      <c r="N10" s="97" t="s">
        <v>605</v>
      </c>
    </row>
    <row r="11" spans="1:14" s="72" customFormat="1" ht="18" customHeight="1" x14ac:dyDescent="0.2">
      <c r="A11" s="93" t="s">
        <v>606</v>
      </c>
      <c r="B11" s="94" t="s">
        <v>603</v>
      </c>
      <c r="C11" s="98">
        <v>14524918</v>
      </c>
      <c r="D11" s="98">
        <v>13122854.4854028</v>
      </c>
      <c r="E11" s="98">
        <v>16011891</v>
      </c>
      <c r="F11" s="96">
        <v>-9.2866795060000005</v>
      </c>
      <c r="G11" s="96">
        <v>10.684135194</v>
      </c>
      <c r="H11" s="99">
        <v>1644567.23</v>
      </c>
      <c r="I11" s="99">
        <v>1473670.29</v>
      </c>
      <c r="J11" s="99">
        <v>1881605.16</v>
      </c>
      <c r="K11" s="96">
        <v>-12.6</v>
      </c>
      <c r="L11" s="635">
        <v>11.6</v>
      </c>
      <c r="M11" s="635"/>
      <c r="N11" s="97" t="s">
        <v>606</v>
      </c>
    </row>
    <row r="12" spans="1:14" s="72" customFormat="1" ht="18" customHeight="1" x14ac:dyDescent="0.2">
      <c r="A12" s="93" t="s">
        <v>607</v>
      </c>
      <c r="B12" s="94" t="s">
        <v>603</v>
      </c>
      <c r="C12" s="95">
        <v>1045.7090724</v>
      </c>
      <c r="D12" s="95">
        <v>1796.2415059</v>
      </c>
      <c r="E12" s="95">
        <v>1026.0136301</v>
      </c>
      <c r="F12" s="96">
        <v>1.9196082510000001</v>
      </c>
      <c r="G12" s="96">
        <v>-41.783492422000002</v>
      </c>
      <c r="H12" s="95">
        <v>852.7</v>
      </c>
      <c r="I12" s="95">
        <v>1190.2</v>
      </c>
      <c r="J12" s="95">
        <v>577.45000000000005</v>
      </c>
      <c r="K12" s="96">
        <v>47.67</v>
      </c>
      <c r="L12" s="635">
        <v>-28.36</v>
      </c>
      <c r="M12" s="635"/>
      <c r="N12" s="97" t="s">
        <v>607</v>
      </c>
    </row>
    <row r="13" spans="1:14" s="72" customFormat="1" ht="18" customHeight="1" x14ac:dyDescent="0.2">
      <c r="A13" s="93" t="s">
        <v>608</v>
      </c>
      <c r="B13" s="94" t="s">
        <v>603</v>
      </c>
      <c r="C13" s="95">
        <v>61.512298375999997</v>
      </c>
      <c r="D13" s="95">
        <v>89.812075295</v>
      </c>
      <c r="E13" s="95">
        <v>57.000757227999998</v>
      </c>
      <c r="F13" s="96">
        <v>7.9148793250000002</v>
      </c>
      <c r="G13" s="96">
        <v>-31.509991084999999</v>
      </c>
      <c r="H13" s="95">
        <v>28.42</v>
      </c>
      <c r="I13" s="95">
        <v>38.39</v>
      </c>
      <c r="J13" s="95">
        <v>19.25</v>
      </c>
      <c r="K13" s="96">
        <v>47.67</v>
      </c>
      <c r="L13" s="635">
        <v>-25.97</v>
      </c>
      <c r="M13" s="635"/>
      <c r="N13" s="97" t="s">
        <v>608</v>
      </c>
    </row>
    <row r="14" spans="1:14" s="72" customFormat="1" ht="18" customHeight="1" x14ac:dyDescent="0.2">
      <c r="A14" s="93" t="s">
        <v>609</v>
      </c>
      <c r="B14" s="94" t="s">
        <v>603</v>
      </c>
      <c r="C14" s="99">
        <v>252392.53270250399</v>
      </c>
      <c r="D14" s="99">
        <v>435694.94667970802</v>
      </c>
      <c r="E14" s="99">
        <v>255007.72454144899</v>
      </c>
      <c r="F14" s="96">
        <v>-1.0255343610000001</v>
      </c>
      <c r="G14" s="96">
        <v>-42.071273806000001</v>
      </c>
      <c r="H14" s="95">
        <v>77054.06</v>
      </c>
      <c r="I14" s="95">
        <v>79163.990000000005</v>
      </c>
      <c r="J14" s="95">
        <v>54026.42</v>
      </c>
      <c r="K14" s="96">
        <v>42.62</v>
      </c>
      <c r="L14" s="635">
        <v>-2.67</v>
      </c>
      <c r="M14" s="635"/>
      <c r="N14" s="97" t="s">
        <v>609</v>
      </c>
    </row>
    <row r="15" spans="1:14" s="72" customFormat="1" ht="18" customHeight="1" x14ac:dyDescent="0.2">
      <c r="A15" s="93" t="s">
        <v>610</v>
      </c>
      <c r="B15" s="94" t="s">
        <v>603</v>
      </c>
      <c r="C15" s="95">
        <v>14846.619570736</v>
      </c>
      <c r="D15" s="95">
        <v>21784.747333985</v>
      </c>
      <c r="E15" s="95">
        <v>14167.095807858001</v>
      </c>
      <c r="F15" s="96">
        <v>4.7964930289999996</v>
      </c>
      <c r="G15" s="96">
        <v>-31.848557418999999</v>
      </c>
      <c r="H15" s="95">
        <v>2568.4699999999998</v>
      </c>
      <c r="I15" s="95">
        <v>2553.6799999999998</v>
      </c>
      <c r="J15" s="95">
        <v>1800.88</v>
      </c>
      <c r="K15" s="96">
        <v>42.62</v>
      </c>
      <c r="L15" s="635">
        <v>0.57999999999999996</v>
      </c>
      <c r="M15" s="635"/>
      <c r="N15" s="97" t="s">
        <v>610</v>
      </c>
    </row>
    <row r="16" spans="1:14" s="72" customFormat="1" ht="18" customHeight="1" x14ac:dyDescent="0.2">
      <c r="A16" s="93" t="s">
        <v>611</v>
      </c>
      <c r="B16" s="94" t="s">
        <v>597</v>
      </c>
      <c r="C16" s="95">
        <v>0</v>
      </c>
      <c r="D16" s="95">
        <v>1</v>
      </c>
      <c r="E16" s="95">
        <v>7</v>
      </c>
      <c r="F16" s="96">
        <v>-100</v>
      </c>
      <c r="G16" s="96">
        <v>-100</v>
      </c>
      <c r="H16" s="95">
        <v>0</v>
      </c>
      <c r="I16" s="95">
        <v>20</v>
      </c>
      <c r="J16" s="95">
        <v>21</v>
      </c>
      <c r="K16" s="96">
        <v>-100</v>
      </c>
      <c r="L16" s="635">
        <v>-100</v>
      </c>
      <c r="M16" s="635"/>
      <c r="N16" s="97" t="s">
        <v>611</v>
      </c>
    </row>
    <row r="17" spans="1:14" s="72" customFormat="1" ht="18" customHeight="1" x14ac:dyDescent="0.2">
      <c r="A17" s="93" t="s">
        <v>612</v>
      </c>
      <c r="B17" s="94" t="s">
        <v>613</v>
      </c>
      <c r="C17" s="95">
        <v>86.946692087000002</v>
      </c>
      <c r="D17" s="95">
        <v>86.78</v>
      </c>
      <c r="E17" s="95">
        <v>86.769888976999994</v>
      </c>
      <c r="F17" s="96">
        <v>0.20376090299999999</v>
      </c>
      <c r="G17" s="96">
        <v>0.19208583400000001</v>
      </c>
      <c r="H17" s="95">
        <v>12.55</v>
      </c>
      <c r="I17" s="95">
        <v>11.73</v>
      </c>
      <c r="J17" s="95">
        <v>11.48</v>
      </c>
      <c r="K17" s="96">
        <v>9.32</v>
      </c>
      <c r="L17" s="635">
        <v>7</v>
      </c>
      <c r="M17" s="635"/>
      <c r="N17" s="100" t="s">
        <v>614</v>
      </c>
    </row>
    <row r="18" spans="1:14" s="72" customFormat="1" ht="24.75" customHeight="1" x14ac:dyDescent="0.2">
      <c r="A18" s="636" t="s">
        <v>615</v>
      </c>
      <c r="B18" s="636"/>
      <c r="C18" s="636"/>
      <c r="D18" s="636"/>
      <c r="E18" s="636"/>
      <c r="F18" s="636"/>
      <c r="G18" s="636"/>
      <c r="H18" s="636"/>
      <c r="I18" s="636"/>
      <c r="J18" s="636"/>
      <c r="K18" s="636"/>
      <c r="L18" s="636"/>
    </row>
    <row r="19" spans="1:14" s="72" customFormat="1" ht="13.5" customHeight="1" x14ac:dyDescent="0.2">
      <c r="A19" s="609" t="s">
        <v>616</v>
      </c>
      <c r="B19" s="609"/>
      <c r="C19" s="609"/>
      <c r="D19" s="609"/>
      <c r="E19" s="609"/>
      <c r="F19" s="609"/>
      <c r="G19" s="609"/>
      <c r="H19" s="609"/>
      <c r="I19" s="609"/>
      <c r="J19" s="609"/>
      <c r="K19" s="609"/>
      <c r="L19" s="609"/>
    </row>
    <row r="20" spans="1:14" s="72" customFormat="1" ht="28.35" customHeight="1" x14ac:dyDescent="0.2"/>
  </sheetData>
  <customSheetViews>
    <customSheetView guid="{24305A52-1154-42C7-AEBA-C6CC71961191}">
      <selection activeCell="G10" sqref="G10"/>
      <pageMargins left="0.7" right="0.7" top="0.75" bottom="0.75" header="0.3" footer="0.3"/>
      <pageSetup paperSize="9" orientation="portrait" r:id="rId1"/>
    </customSheetView>
    <customSheetView guid="{7B7F28D7-4946-4DF5-B4B6-7D23EA101C99}">
      <selection activeCell="G10" sqref="G10"/>
      <pageMargins left="0.7" right="0.7" top="0.75" bottom="0.75" header="0.3" footer="0.3"/>
      <pageSetup paperSize="9" orientation="portrait" r:id="rId2"/>
    </customSheetView>
    <customSheetView guid="{B1B47C0E-7F66-4A80-8423-32424C055E30}" showPageBreaks="1">
      <selection activeCell="G10" sqref="G10"/>
      <pageMargins left="0.7" right="0.7" top="0.75" bottom="0.75" header="0.3" footer="0.3"/>
      <pageSetup paperSize="9" orientation="portrait" r:id="rId3"/>
    </customSheetView>
  </customSheetViews>
  <mergeCells count="21">
    <mergeCell ref="L9:M9"/>
    <mergeCell ref="L10:M10"/>
    <mergeCell ref="L17:M17"/>
    <mergeCell ref="A18:L18"/>
    <mergeCell ref="A19:L19"/>
    <mergeCell ref="L11:M11"/>
    <mergeCell ref="L12:M12"/>
    <mergeCell ref="L13:M13"/>
    <mergeCell ref="L14:M14"/>
    <mergeCell ref="L15:M15"/>
    <mergeCell ref="L16:M16"/>
    <mergeCell ref="L4:M4"/>
    <mergeCell ref="L5:M5"/>
    <mergeCell ref="L6:M6"/>
    <mergeCell ref="L7:M7"/>
    <mergeCell ref="L8:M8"/>
    <mergeCell ref="A2:A3"/>
    <mergeCell ref="B2:B3"/>
    <mergeCell ref="C2:G2"/>
    <mergeCell ref="H2:M2"/>
    <mergeCell ref="L3:M3"/>
  </mergeCells>
  <pageMargins left="0.7" right="0.7" top="0.75" bottom="0.75" header="0.3" footer="0.3"/>
  <pageSetup paperSize="9" orientation="portrait" r:id="rId4"/>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G12" sqref="G12"/>
    </sheetView>
  </sheetViews>
  <sheetFormatPr defaultRowHeight="12.75" x14ac:dyDescent="0.2"/>
  <cols>
    <col min="1" max="5" width="14.7109375" customWidth="1"/>
    <col min="6" max="6" width="14.140625" customWidth="1"/>
    <col min="7" max="7" width="14.7109375" customWidth="1"/>
    <col min="8" max="10" width="13.5703125" bestFit="1" customWidth="1"/>
    <col min="11" max="11" width="18.5703125" bestFit="1" customWidth="1"/>
    <col min="12" max="12" width="4.7109375" customWidth="1"/>
  </cols>
  <sheetData>
    <row r="1" spans="1:11" s="72" customFormat="1" ht="16.5" customHeight="1" x14ac:dyDescent="0.2">
      <c r="A1" s="584" t="s">
        <v>943</v>
      </c>
      <c r="B1" s="621"/>
      <c r="C1" s="621"/>
      <c r="D1" s="621"/>
      <c r="E1" s="621"/>
      <c r="F1" s="621"/>
      <c r="G1" s="621"/>
      <c r="H1" s="621"/>
      <c r="I1" s="621"/>
      <c r="J1" s="621"/>
    </row>
    <row r="2" spans="1:11" s="72" customFormat="1" ht="18" customHeight="1" x14ac:dyDescent="0.2">
      <c r="A2" s="607" t="s">
        <v>115</v>
      </c>
      <c r="B2" s="607" t="s">
        <v>591</v>
      </c>
      <c r="C2" s="607"/>
      <c r="D2" s="607"/>
      <c r="E2" s="607"/>
      <c r="F2" s="607"/>
      <c r="G2" s="607" t="s">
        <v>592</v>
      </c>
      <c r="H2" s="607"/>
      <c r="I2" s="607"/>
      <c r="J2" s="607"/>
      <c r="K2" s="607"/>
    </row>
    <row r="3" spans="1:11" s="72" customFormat="1" ht="51" customHeight="1" x14ac:dyDescent="0.2">
      <c r="A3" s="607"/>
      <c r="B3" s="78" t="s">
        <v>617</v>
      </c>
      <c r="C3" s="78" t="s">
        <v>618</v>
      </c>
      <c r="D3" s="79" t="s">
        <v>619</v>
      </c>
      <c r="E3" s="79" t="s">
        <v>620</v>
      </c>
      <c r="F3" s="85" t="s">
        <v>621</v>
      </c>
      <c r="G3" s="78" t="s">
        <v>617</v>
      </c>
      <c r="H3" s="78" t="s">
        <v>618</v>
      </c>
      <c r="I3" s="79" t="s">
        <v>619</v>
      </c>
      <c r="J3" s="79" t="s">
        <v>620</v>
      </c>
      <c r="K3" s="85" t="s">
        <v>622</v>
      </c>
    </row>
    <row r="4" spans="1:11" s="72" customFormat="1" ht="18" customHeight="1" x14ac:dyDescent="0.2">
      <c r="A4" s="75" t="s">
        <v>103</v>
      </c>
      <c r="B4" s="77">
        <v>30335</v>
      </c>
      <c r="C4" s="77">
        <v>279</v>
      </c>
      <c r="D4" s="77">
        <v>30874</v>
      </c>
      <c r="E4" s="76">
        <v>2351602.9900000002</v>
      </c>
      <c r="F4" s="82">
        <v>16032791.785</v>
      </c>
      <c r="G4" s="77">
        <v>14762</v>
      </c>
      <c r="H4" s="77">
        <v>599</v>
      </c>
      <c r="I4" s="77">
        <v>20352</v>
      </c>
      <c r="J4" s="76">
        <v>455726.55</v>
      </c>
      <c r="K4" s="76">
        <v>1671972.37</v>
      </c>
    </row>
    <row r="5" spans="1:11" s="72" customFormat="1" ht="18" customHeight="1" x14ac:dyDescent="0.2">
      <c r="A5" s="75" t="s">
        <v>141</v>
      </c>
      <c r="B5" s="77">
        <v>30366</v>
      </c>
      <c r="C5" s="77">
        <v>280</v>
      </c>
      <c r="D5" s="77">
        <v>30948</v>
      </c>
      <c r="E5" s="76">
        <v>2354838.66</v>
      </c>
      <c r="F5" s="82">
        <v>18960841.862</v>
      </c>
      <c r="G5" s="77">
        <v>14776</v>
      </c>
      <c r="H5" s="77">
        <v>595</v>
      </c>
      <c r="I5" s="77">
        <v>20519</v>
      </c>
      <c r="J5" s="76">
        <v>438715.09</v>
      </c>
      <c r="K5" s="76">
        <v>1844619.85</v>
      </c>
    </row>
    <row r="6" spans="1:11" s="72" customFormat="1" ht="18" customHeight="1" x14ac:dyDescent="0.2">
      <c r="A6" s="75" t="s">
        <v>142</v>
      </c>
      <c r="B6" s="77">
        <v>30366</v>
      </c>
      <c r="C6" s="77">
        <v>280</v>
      </c>
      <c r="D6" s="77">
        <v>30948</v>
      </c>
      <c r="E6" s="76">
        <v>2354838.66</v>
      </c>
      <c r="F6" s="82">
        <v>18960841.862</v>
      </c>
      <c r="G6" s="77">
        <v>38546</v>
      </c>
      <c r="H6" s="77">
        <v>595</v>
      </c>
      <c r="I6" s="77">
        <v>20519</v>
      </c>
      <c r="J6" s="76">
        <v>438715.09</v>
      </c>
      <c r="K6" s="76">
        <v>1844619.85</v>
      </c>
    </row>
    <row r="7" spans="1:11" s="72" customFormat="1" ht="18.75" customHeight="1" x14ac:dyDescent="0.2">
      <c r="A7" s="637" t="s">
        <v>623</v>
      </c>
      <c r="B7" s="637"/>
      <c r="C7" s="637"/>
      <c r="D7" s="637"/>
      <c r="E7" s="637"/>
      <c r="F7" s="637"/>
      <c r="G7" s="637"/>
      <c r="H7" s="637"/>
    </row>
    <row r="8" spans="1:11" s="72" customFormat="1" ht="18" customHeight="1" x14ac:dyDescent="0.2">
      <c r="A8" s="611" t="s">
        <v>624</v>
      </c>
      <c r="B8" s="611"/>
      <c r="C8" s="611"/>
      <c r="D8" s="611"/>
      <c r="E8" s="611"/>
      <c r="F8" s="611"/>
      <c r="G8" s="611"/>
      <c r="H8" s="611"/>
    </row>
    <row r="9" spans="1:11" s="72" customFormat="1" ht="18" customHeight="1" x14ac:dyDescent="0.2">
      <c r="A9" s="611" t="s">
        <v>616</v>
      </c>
      <c r="B9" s="611"/>
      <c r="C9" s="611"/>
      <c r="D9" s="611"/>
      <c r="E9" s="611"/>
      <c r="F9" s="611"/>
      <c r="G9" s="611"/>
      <c r="H9" s="611"/>
    </row>
    <row r="10" spans="1:11" s="72" customFormat="1" ht="28.35" customHeight="1" x14ac:dyDescent="0.2"/>
  </sheetData>
  <customSheetViews>
    <customSheetView guid="{24305A52-1154-42C7-AEBA-C6CC71961191}">
      <selection activeCell="G12" sqref="G12"/>
      <pageMargins left="0.7" right="0.7" top="0.75" bottom="0.75" header="0.3" footer="0.3"/>
      <pageSetup paperSize="9" orientation="portrait" r:id="rId1"/>
    </customSheetView>
    <customSheetView guid="{7B7F28D7-4946-4DF5-B4B6-7D23EA101C99}">
      <selection activeCell="G12" sqref="G12"/>
      <pageMargins left="0.7" right="0.7" top="0.75" bottom="0.75" header="0.3" footer="0.3"/>
      <pageSetup paperSize="9" orientation="portrait" r:id="rId2"/>
    </customSheetView>
    <customSheetView guid="{B1B47C0E-7F66-4A80-8423-32424C055E30}" showPageBreaks="1">
      <selection activeCell="G12" sqref="G12"/>
      <pageMargins left="0.7" right="0.7" top="0.75" bottom="0.75" header="0.3" footer="0.3"/>
      <pageSetup paperSize="9" orientation="portrait" r:id="rId3"/>
    </customSheetView>
  </customSheetViews>
  <mergeCells count="7">
    <mergeCell ref="A9:H9"/>
    <mergeCell ref="A1:J1"/>
    <mergeCell ref="A2:A3"/>
    <mergeCell ref="B2:F2"/>
    <mergeCell ref="G2:K2"/>
    <mergeCell ref="A7:H7"/>
    <mergeCell ref="A8:H8"/>
  </mergeCells>
  <pageMargins left="0.7" right="0.7" top="0.75" bottom="0.75" header="0.3" footer="0.3"/>
  <pageSetup paperSize="9" orientation="portrait" r:id="rId4"/>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E22" sqref="E22"/>
    </sheetView>
  </sheetViews>
  <sheetFormatPr defaultRowHeight="12.75" x14ac:dyDescent="0.2"/>
  <cols>
    <col min="1" max="1" width="27.85546875" customWidth="1"/>
    <col min="2" max="2" width="14.7109375" customWidth="1"/>
    <col min="3" max="10" width="13.5703125" customWidth="1"/>
    <col min="11" max="11" width="4.7109375" customWidth="1"/>
  </cols>
  <sheetData>
    <row r="1" spans="1:10" s="72" customFormat="1" ht="15.75" customHeight="1" x14ac:dyDescent="0.2">
      <c r="A1" s="102" t="s">
        <v>944</v>
      </c>
    </row>
    <row r="2" spans="1:10" s="72" customFormat="1" ht="18" customHeight="1" x14ac:dyDescent="0.2">
      <c r="A2" s="607" t="s">
        <v>581</v>
      </c>
      <c r="B2" s="607" t="s">
        <v>590</v>
      </c>
      <c r="C2" s="607" t="s">
        <v>111</v>
      </c>
      <c r="D2" s="607"/>
      <c r="E2" s="607" t="s">
        <v>576</v>
      </c>
      <c r="F2" s="607"/>
      <c r="G2" s="607" t="s">
        <v>229</v>
      </c>
      <c r="H2" s="607"/>
      <c r="I2" s="607" t="s">
        <v>97</v>
      </c>
      <c r="J2" s="607"/>
    </row>
    <row r="3" spans="1:10" s="72" customFormat="1" ht="16.5" customHeight="1" x14ac:dyDescent="0.2">
      <c r="A3" s="607"/>
      <c r="B3" s="607"/>
      <c r="C3" s="73" t="s">
        <v>109</v>
      </c>
      <c r="D3" s="73" t="s">
        <v>625</v>
      </c>
      <c r="E3" s="73" t="s">
        <v>109</v>
      </c>
      <c r="F3" s="73" t="s">
        <v>625</v>
      </c>
      <c r="G3" s="73" t="s">
        <v>109</v>
      </c>
      <c r="H3" s="73" t="s">
        <v>625</v>
      </c>
      <c r="I3" s="73" t="s">
        <v>109</v>
      </c>
      <c r="J3" s="73" t="s">
        <v>625</v>
      </c>
    </row>
    <row r="4" spans="1:10" s="72" customFormat="1" ht="18" customHeight="1" x14ac:dyDescent="0.2">
      <c r="A4" s="638" t="s">
        <v>591</v>
      </c>
      <c r="B4" s="638"/>
      <c r="C4" s="638"/>
      <c r="D4" s="638"/>
      <c r="E4" s="638"/>
      <c r="F4" s="638"/>
      <c r="G4" s="638"/>
      <c r="H4" s="638"/>
      <c r="I4" s="638"/>
      <c r="J4" s="638"/>
    </row>
    <row r="5" spans="1:10" s="72" customFormat="1" ht="27" customHeight="1" x14ac:dyDescent="0.2">
      <c r="A5" s="88" t="s">
        <v>626</v>
      </c>
      <c r="B5" s="89" t="s">
        <v>627</v>
      </c>
      <c r="C5" s="95">
        <v>797</v>
      </c>
      <c r="D5" s="95">
        <v>1981</v>
      </c>
      <c r="E5" s="95">
        <v>5640</v>
      </c>
      <c r="F5" s="95">
        <v>21104</v>
      </c>
      <c r="G5" s="95">
        <v>190</v>
      </c>
      <c r="H5" s="95">
        <v>4924</v>
      </c>
      <c r="I5" s="95">
        <v>6627</v>
      </c>
      <c r="J5" s="95">
        <v>28009</v>
      </c>
    </row>
    <row r="6" spans="1:10" s="72" customFormat="1" ht="15" customHeight="1" x14ac:dyDescent="0.2">
      <c r="A6" s="88" t="s">
        <v>628</v>
      </c>
      <c r="B6" s="89" t="s">
        <v>627</v>
      </c>
      <c r="C6" s="95">
        <v>9136</v>
      </c>
      <c r="D6" s="95">
        <v>7530</v>
      </c>
      <c r="E6" s="95">
        <v>11416</v>
      </c>
      <c r="F6" s="95">
        <v>22696</v>
      </c>
      <c r="G6" s="95">
        <v>7554</v>
      </c>
      <c r="H6" s="95">
        <v>30327</v>
      </c>
      <c r="I6" s="95">
        <v>28106</v>
      </c>
      <c r="J6" s="95">
        <v>60553</v>
      </c>
    </row>
    <row r="7" spans="1:10" s="72" customFormat="1" ht="15" customHeight="1" x14ac:dyDescent="0.2">
      <c r="A7" s="88" t="s">
        <v>629</v>
      </c>
      <c r="B7" s="89" t="s">
        <v>630</v>
      </c>
      <c r="C7" s="99">
        <v>114341.75324999999</v>
      </c>
      <c r="D7" s="99">
        <v>587547.87049999996</v>
      </c>
      <c r="E7" s="99">
        <v>5508790.7038599998</v>
      </c>
      <c r="F7" s="98">
        <v>10254675.38589</v>
      </c>
      <c r="G7" s="99">
        <v>339629.85373107</v>
      </c>
      <c r="H7" s="99">
        <v>6743401.0716046998</v>
      </c>
      <c r="I7" s="99">
        <v>5962762.3108410696</v>
      </c>
      <c r="J7" s="98">
        <v>17585624.327994701</v>
      </c>
    </row>
    <row r="8" spans="1:10" s="72" customFormat="1" ht="15" customHeight="1" x14ac:dyDescent="0.2">
      <c r="A8" s="88" t="s">
        <v>631</v>
      </c>
      <c r="B8" s="89" t="s">
        <v>632</v>
      </c>
      <c r="C8" s="99">
        <v>2797907.1132422499</v>
      </c>
      <c r="D8" s="99">
        <v>2051479.7457562899</v>
      </c>
      <c r="E8" s="98">
        <v>11270631.7733659</v>
      </c>
      <c r="F8" s="99">
        <v>1022750.73328423</v>
      </c>
      <c r="G8" s="99">
        <v>456378.874950108</v>
      </c>
      <c r="H8" s="99">
        <v>1361693.62161714</v>
      </c>
      <c r="I8" s="98">
        <v>14524917.7615583</v>
      </c>
      <c r="J8" s="99">
        <v>4435924.1006576503</v>
      </c>
    </row>
    <row r="9" spans="1:10" s="72" customFormat="1" ht="27" customHeight="1" x14ac:dyDescent="0.2">
      <c r="A9" s="88" t="s">
        <v>633</v>
      </c>
      <c r="B9" s="89" t="s">
        <v>634</v>
      </c>
      <c r="C9" s="95">
        <v>2239.8929699999999</v>
      </c>
      <c r="D9" s="95">
        <v>4450.1436700000004</v>
      </c>
      <c r="E9" s="99">
        <v>104570.90724</v>
      </c>
      <c r="F9" s="95">
        <v>0</v>
      </c>
      <c r="G9" s="95">
        <v>1845.52733435</v>
      </c>
      <c r="H9" s="95">
        <v>1450</v>
      </c>
      <c r="I9" s="99">
        <v>108656.32754435</v>
      </c>
      <c r="J9" s="95">
        <v>5900</v>
      </c>
    </row>
    <row r="10" spans="1:10" s="72" customFormat="1" ht="15" customHeight="1" x14ac:dyDescent="0.2">
      <c r="A10" s="88" t="s">
        <v>635</v>
      </c>
      <c r="B10" s="89" t="s">
        <v>636</v>
      </c>
      <c r="C10" s="99">
        <v>163374.9829643</v>
      </c>
      <c r="D10" s="95">
        <v>16015.310071</v>
      </c>
      <c r="E10" s="99">
        <v>252392.53270250399</v>
      </c>
      <c r="F10" s="95">
        <v>0</v>
      </c>
      <c r="G10" s="95">
        <v>2533.326584122</v>
      </c>
      <c r="H10" s="95">
        <v>525.33866052300004</v>
      </c>
      <c r="I10" s="99">
        <v>418300.84225092601</v>
      </c>
      <c r="J10" s="95">
        <v>16540.648731523001</v>
      </c>
    </row>
    <row r="11" spans="1:10" s="72" customFormat="1" ht="18" customHeight="1" x14ac:dyDescent="0.2">
      <c r="A11" s="638" t="s">
        <v>592</v>
      </c>
      <c r="B11" s="638"/>
      <c r="C11" s="638"/>
      <c r="D11" s="638"/>
      <c r="E11" s="638"/>
      <c r="F11" s="638"/>
      <c r="G11" s="638"/>
      <c r="H11" s="638"/>
      <c r="I11" s="638"/>
      <c r="J11" s="638"/>
    </row>
    <row r="12" spans="1:10" s="72" customFormat="1" ht="27" customHeight="1" x14ac:dyDescent="0.2">
      <c r="A12" s="88" t="s">
        <v>637</v>
      </c>
      <c r="B12" s="89" t="s">
        <v>627</v>
      </c>
      <c r="C12" s="77">
        <v>556</v>
      </c>
      <c r="D12" s="77">
        <v>446</v>
      </c>
      <c r="E12" s="77">
        <v>5695</v>
      </c>
      <c r="F12" s="77">
        <v>7897</v>
      </c>
      <c r="G12" s="77">
        <v>2584</v>
      </c>
      <c r="H12" s="77">
        <v>724</v>
      </c>
      <c r="I12" s="77">
        <v>8835</v>
      </c>
      <c r="J12" s="77">
        <v>9067</v>
      </c>
    </row>
    <row r="13" spans="1:10" s="72" customFormat="1" ht="15" customHeight="1" x14ac:dyDescent="0.2">
      <c r="A13" s="88" t="s">
        <v>638</v>
      </c>
      <c r="B13" s="89" t="s">
        <v>627</v>
      </c>
      <c r="C13" s="77">
        <v>7328</v>
      </c>
      <c r="D13" s="77">
        <v>3254</v>
      </c>
      <c r="E13" s="77">
        <v>5824</v>
      </c>
      <c r="F13" s="77">
        <v>8189</v>
      </c>
      <c r="G13" s="77">
        <v>20693</v>
      </c>
      <c r="H13" s="77">
        <v>2494</v>
      </c>
      <c r="I13" s="77">
        <v>33845</v>
      </c>
      <c r="J13" s="77">
        <v>13937</v>
      </c>
    </row>
    <row r="14" spans="1:10" s="72" customFormat="1" ht="15" customHeight="1" x14ac:dyDescent="0.2">
      <c r="A14" s="88" t="s">
        <v>629</v>
      </c>
      <c r="B14" s="89" t="s">
        <v>639</v>
      </c>
      <c r="C14" s="77">
        <v>3528.31</v>
      </c>
      <c r="D14" s="77">
        <v>113050.86</v>
      </c>
      <c r="E14" s="76">
        <v>2229720.0099999998</v>
      </c>
      <c r="F14" s="76">
        <v>1643689.14</v>
      </c>
      <c r="G14" s="76">
        <v>256354.69</v>
      </c>
      <c r="H14" s="76">
        <v>140807.9</v>
      </c>
      <c r="I14" s="76">
        <v>2489603.0099999998</v>
      </c>
      <c r="J14" s="76">
        <v>1897547.89</v>
      </c>
    </row>
    <row r="15" spans="1:10" s="72" customFormat="1" ht="15" customHeight="1" x14ac:dyDescent="0.2">
      <c r="A15" s="88" t="s">
        <v>631</v>
      </c>
      <c r="B15" s="89" t="s">
        <v>640</v>
      </c>
      <c r="C15" s="77">
        <v>67560.45</v>
      </c>
      <c r="D15" s="77">
        <v>41985.27</v>
      </c>
      <c r="E15" s="76">
        <v>1491199.15</v>
      </c>
      <c r="F15" s="76">
        <v>130007.66</v>
      </c>
      <c r="G15" s="77">
        <v>85807.63</v>
      </c>
      <c r="H15" s="77">
        <v>28059.7</v>
      </c>
      <c r="I15" s="76">
        <v>1644567.23</v>
      </c>
      <c r="J15" s="76">
        <v>200052.62</v>
      </c>
    </row>
    <row r="16" spans="1:10" s="72" customFormat="1" ht="27" customHeight="1" x14ac:dyDescent="0.2">
      <c r="A16" s="88" t="s">
        <v>633</v>
      </c>
      <c r="B16" s="89" t="s">
        <v>639</v>
      </c>
      <c r="C16" s="77">
        <v>19.48</v>
      </c>
      <c r="D16" s="77">
        <v>0</v>
      </c>
      <c r="E16" s="77">
        <v>85270.29</v>
      </c>
      <c r="F16" s="77">
        <v>0</v>
      </c>
      <c r="G16" s="77">
        <v>24335.24</v>
      </c>
      <c r="H16" s="77">
        <v>0</v>
      </c>
      <c r="I16" s="76">
        <v>109625.02</v>
      </c>
      <c r="J16" s="77">
        <v>0</v>
      </c>
    </row>
    <row r="17" spans="1:10" s="72" customFormat="1" ht="15" customHeight="1" x14ac:dyDescent="0.2">
      <c r="A17" s="88" t="s">
        <v>635</v>
      </c>
      <c r="B17" s="89" t="s">
        <v>640</v>
      </c>
      <c r="C17" s="77">
        <v>248.75</v>
      </c>
      <c r="D17" s="77">
        <v>0</v>
      </c>
      <c r="E17" s="77">
        <v>77054.06</v>
      </c>
      <c r="F17" s="77">
        <v>0</v>
      </c>
      <c r="G17" s="77">
        <v>17553.04</v>
      </c>
      <c r="H17" s="77">
        <v>0</v>
      </c>
      <c r="I17" s="77">
        <v>94855.84</v>
      </c>
      <c r="J17" s="77">
        <v>0</v>
      </c>
    </row>
    <row r="18" spans="1:10" s="72" customFormat="1" ht="14.25" customHeight="1" x14ac:dyDescent="0.2">
      <c r="A18" s="609" t="s">
        <v>641</v>
      </c>
      <c r="B18" s="609"/>
      <c r="C18" s="609"/>
      <c r="D18" s="609"/>
      <c r="E18" s="609"/>
      <c r="F18" s="609"/>
      <c r="G18" s="609"/>
      <c r="H18" s="609"/>
      <c r="I18" s="609"/>
      <c r="J18" s="609"/>
    </row>
    <row r="19" spans="1:10" s="72" customFormat="1" ht="13.5" customHeight="1" x14ac:dyDescent="0.2">
      <c r="A19" s="609" t="s">
        <v>616</v>
      </c>
      <c r="B19" s="609"/>
      <c r="C19" s="609"/>
      <c r="D19" s="609"/>
      <c r="E19" s="609"/>
      <c r="F19" s="609"/>
      <c r="G19" s="609"/>
      <c r="H19" s="609"/>
      <c r="I19" s="609"/>
      <c r="J19" s="609"/>
    </row>
    <row r="20" spans="1:10" s="72" customFormat="1" ht="27.6" customHeight="1" x14ac:dyDescent="0.2"/>
  </sheetData>
  <customSheetViews>
    <customSheetView guid="{24305A52-1154-42C7-AEBA-C6CC71961191}">
      <selection activeCell="E22" sqref="E22"/>
      <pageMargins left="0.7" right="0.7" top="0.75" bottom="0.75" header="0.3" footer="0.3"/>
      <pageSetup paperSize="9" orientation="portrait" r:id="rId1"/>
    </customSheetView>
    <customSheetView guid="{7B7F28D7-4946-4DF5-B4B6-7D23EA101C99}">
      <selection activeCell="E22" sqref="E22"/>
      <pageMargins left="0.7" right="0.7" top="0.75" bottom="0.75" header="0.3" footer="0.3"/>
      <pageSetup paperSize="9" orientation="portrait" r:id="rId2"/>
    </customSheetView>
    <customSheetView guid="{B1B47C0E-7F66-4A80-8423-32424C055E30}" showPageBreaks="1">
      <selection activeCell="E22" sqref="E22"/>
      <pageMargins left="0.7" right="0.7" top="0.75" bottom="0.75" header="0.3" footer="0.3"/>
      <pageSetup paperSize="9" orientation="portrait" r:id="rId3"/>
    </customSheetView>
  </customSheetViews>
  <mergeCells count="10">
    <mergeCell ref="A4:J4"/>
    <mergeCell ref="A11:J11"/>
    <mergeCell ref="A18:J18"/>
    <mergeCell ref="A19:J19"/>
    <mergeCell ref="A2:A3"/>
    <mergeCell ref="B2:B3"/>
    <mergeCell ref="C2:D2"/>
    <mergeCell ref="E2:F2"/>
    <mergeCell ref="G2:H2"/>
    <mergeCell ref="I2:J2"/>
  </mergeCells>
  <pageMargins left="0.7" right="0.7" top="0.75" bottom="0.75" header="0.3" footer="0.3"/>
  <pageSetup paperSize="9" orientation="portrait"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P19" sqref="P19"/>
    </sheetView>
  </sheetViews>
  <sheetFormatPr defaultRowHeight="12.75" x14ac:dyDescent="0.2"/>
  <cols>
    <col min="1" max="1" width="9.140625" style="172" customWidth="1"/>
    <col min="2" max="2" width="18.5703125" style="172" customWidth="1"/>
    <col min="3" max="3" width="10.140625" style="172" bestFit="1" customWidth="1"/>
    <col min="4" max="4" width="11.42578125" style="172" customWidth="1"/>
    <col min="5" max="5" width="7.42578125" style="172" bestFit="1" customWidth="1"/>
    <col min="6" max="6" width="7.140625" style="172" bestFit="1" customWidth="1"/>
    <col min="7" max="7" width="8.7109375" style="172" bestFit="1" customWidth="1"/>
    <col min="8" max="8" width="10.42578125" style="172" customWidth="1"/>
    <col min="9" max="9" width="8.7109375" style="172" customWidth="1"/>
    <col min="10" max="10" width="6.7109375" style="172" bestFit="1" customWidth="1"/>
    <col min="11" max="11" width="10.140625" style="172" bestFit="1" customWidth="1"/>
    <col min="12" max="16384" width="9.140625" style="172"/>
  </cols>
  <sheetData>
    <row r="1" spans="1:16" ht="15.75" thickBot="1" x14ac:dyDescent="0.25">
      <c r="A1" s="171" t="s">
        <v>945</v>
      </c>
      <c r="B1" s="171"/>
      <c r="C1" s="171"/>
      <c r="D1" s="171"/>
      <c r="E1" s="171"/>
      <c r="F1" s="171"/>
      <c r="G1" s="171"/>
      <c r="H1" s="171"/>
      <c r="I1" s="171"/>
      <c r="J1" s="171"/>
    </row>
    <row r="2" spans="1:16" ht="15" x14ac:dyDescent="0.2">
      <c r="A2" s="641" t="s">
        <v>642</v>
      </c>
      <c r="B2" s="643" t="s">
        <v>581</v>
      </c>
      <c r="C2" s="645" t="s">
        <v>643</v>
      </c>
      <c r="D2" s="645"/>
      <c r="E2" s="645"/>
      <c r="F2" s="645"/>
      <c r="G2" s="645"/>
      <c r="H2" s="645" t="s">
        <v>644</v>
      </c>
      <c r="I2" s="645"/>
      <c r="J2" s="645"/>
      <c r="K2" s="646"/>
    </row>
    <row r="3" spans="1:16" ht="51.75" customHeight="1" x14ac:dyDescent="0.2">
      <c r="A3" s="642"/>
      <c r="B3" s="644"/>
      <c r="C3" s="173" t="s">
        <v>645</v>
      </c>
      <c r="D3" s="174" t="s">
        <v>646</v>
      </c>
      <c r="E3" s="173" t="s">
        <v>647</v>
      </c>
      <c r="F3" s="173" t="s">
        <v>750</v>
      </c>
      <c r="G3" s="174" t="s">
        <v>649</v>
      </c>
      <c r="H3" s="173" t="s">
        <v>645</v>
      </c>
      <c r="I3" s="174" t="s">
        <v>646</v>
      </c>
      <c r="J3" s="173" t="s">
        <v>647</v>
      </c>
      <c r="K3" s="175" t="s">
        <v>750</v>
      </c>
    </row>
    <row r="4" spans="1:16" x14ac:dyDescent="0.2">
      <c r="A4" s="647" t="s">
        <v>651</v>
      </c>
      <c r="B4" s="176" t="s">
        <v>652</v>
      </c>
      <c r="C4" s="289">
        <v>21</v>
      </c>
      <c r="D4" s="289">
        <v>0</v>
      </c>
      <c r="E4" s="289">
        <v>0</v>
      </c>
      <c r="F4" s="289">
        <v>0</v>
      </c>
      <c r="G4" s="289">
        <v>0</v>
      </c>
      <c r="H4" s="289">
        <v>5</v>
      </c>
      <c r="I4" s="289">
        <v>0</v>
      </c>
      <c r="J4" s="289">
        <v>0</v>
      </c>
      <c r="K4" s="407">
        <v>0</v>
      </c>
      <c r="L4" s="177"/>
    </row>
    <row r="5" spans="1:16" x14ac:dyDescent="0.2">
      <c r="A5" s="647"/>
      <c r="B5" s="176" t="s">
        <v>751</v>
      </c>
      <c r="C5" s="289">
        <v>20</v>
      </c>
      <c r="D5" s="289">
        <v>0</v>
      </c>
      <c r="E5" s="289">
        <v>0</v>
      </c>
      <c r="F5" s="289">
        <v>0</v>
      </c>
      <c r="G5" s="289">
        <v>0</v>
      </c>
      <c r="H5" s="289">
        <v>5</v>
      </c>
      <c r="I5" s="289">
        <v>0</v>
      </c>
      <c r="J5" s="289">
        <v>0</v>
      </c>
      <c r="K5" s="407">
        <v>0</v>
      </c>
      <c r="L5" s="177"/>
    </row>
    <row r="6" spans="1:16" x14ac:dyDescent="0.2">
      <c r="A6" s="647"/>
      <c r="B6" s="176" t="s">
        <v>653</v>
      </c>
      <c r="C6" s="289">
        <v>15</v>
      </c>
      <c r="D6" s="289">
        <v>0</v>
      </c>
      <c r="E6" s="289">
        <v>0</v>
      </c>
      <c r="F6" s="289">
        <v>0</v>
      </c>
      <c r="G6" s="289">
        <v>0</v>
      </c>
      <c r="H6" s="289">
        <v>2</v>
      </c>
      <c r="I6" s="289">
        <v>0</v>
      </c>
      <c r="J6" s="289">
        <v>0</v>
      </c>
      <c r="K6" s="407">
        <v>0</v>
      </c>
      <c r="L6" s="177"/>
    </row>
    <row r="7" spans="1:16" x14ac:dyDescent="0.2">
      <c r="A7" s="647" t="s">
        <v>654</v>
      </c>
      <c r="B7" s="176" t="s">
        <v>652</v>
      </c>
      <c r="C7" s="408">
        <v>9</v>
      </c>
      <c r="D7" s="408">
        <v>5</v>
      </c>
      <c r="E7" s="408">
        <v>3</v>
      </c>
      <c r="F7" s="408">
        <v>2</v>
      </c>
      <c r="G7" s="408">
        <v>0</v>
      </c>
      <c r="H7" s="408">
        <v>0</v>
      </c>
      <c r="I7" s="408">
        <v>2</v>
      </c>
      <c r="J7" s="408">
        <v>2</v>
      </c>
      <c r="K7" s="407">
        <v>1</v>
      </c>
    </row>
    <row r="8" spans="1:16" x14ac:dyDescent="0.2">
      <c r="A8" s="647"/>
      <c r="B8" s="176" t="s">
        <v>751</v>
      </c>
      <c r="C8" s="408">
        <v>8</v>
      </c>
      <c r="D8" s="408">
        <v>5</v>
      </c>
      <c r="E8" s="408">
        <v>2</v>
      </c>
      <c r="F8" s="408">
        <v>2</v>
      </c>
      <c r="G8" s="408">
        <v>0</v>
      </c>
      <c r="H8" s="408">
        <v>0</v>
      </c>
      <c r="I8" s="408">
        <v>2</v>
      </c>
      <c r="J8" s="408">
        <v>2</v>
      </c>
      <c r="K8" s="407">
        <v>1</v>
      </c>
    </row>
    <row r="9" spans="1:16" x14ac:dyDescent="0.2">
      <c r="A9" s="647"/>
      <c r="B9" s="176" t="s">
        <v>653</v>
      </c>
      <c r="C9" s="408">
        <v>5</v>
      </c>
      <c r="D9" s="408">
        <v>5</v>
      </c>
      <c r="E9" s="408">
        <v>2</v>
      </c>
      <c r="F9" s="408">
        <v>2</v>
      </c>
      <c r="G9" s="408">
        <v>0</v>
      </c>
      <c r="H9" s="408">
        <v>0</v>
      </c>
      <c r="I9" s="408">
        <v>2</v>
      </c>
      <c r="J9" s="408">
        <v>2</v>
      </c>
      <c r="K9" s="407">
        <v>1</v>
      </c>
    </row>
    <row r="10" spans="1:16" x14ac:dyDescent="0.2">
      <c r="A10" s="647" t="s">
        <v>752</v>
      </c>
      <c r="B10" s="176" t="s">
        <v>652</v>
      </c>
      <c r="C10" s="408">
        <v>10</v>
      </c>
      <c r="D10" s="408">
        <v>1</v>
      </c>
      <c r="E10" s="408">
        <v>0</v>
      </c>
      <c r="F10" s="408">
        <v>0</v>
      </c>
      <c r="G10" s="289">
        <v>1</v>
      </c>
      <c r="H10" s="408">
        <v>0</v>
      </c>
      <c r="I10" s="408">
        <v>0</v>
      </c>
      <c r="J10" s="408">
        <v>0</v>
      </c>
      <c r="K10" s="409">
        <v>0</v>
      </c>
      <c r="M10" s="172" t="s">
        <v>753</v>
      </c>
    </row>
    <row r="11" spans="1:16" x14ac:dyDescent="0.2">
      <c r="A11" s="647"/>
      <c r="B11" s="176" t="s">
        <v>751</v>
      </c>
      <c r="C11" s="408">
        <v>10</v>
      </c>
      <c r="D11" s="408">
        <v>1</v>
      </c>
      <c r="E11" s="408">
        <v>0</v>
      </c>
      <c r="F11" s="408">
        <v>0</v>
      </c>
      <c r="G11" s="289">
        <v>1</v>
      </c>
      <c r="H11" s="408">
        <v>0</v>
      </c>
      <c r="I11" s="408">
        <v>0</v>
      </c>
      <c r="J11" s="408">
        <v>0</v>
      </c>
      <c r="K11" s="409">
        <v>0</v>
      </c>
    </row>
    <row r="12" spans="1:16" x14ac:dyDescent="0.2">
      <c r="A12" s="647"/>
      <c r="B12" s="176" t="s">
        <v>653</v>
      </c>
      <c r="C12" s="408">
        <v>2</v>
      </c>
      <c r="D12" s="408">
        <v>1</v>
      </c>
      <c r="E12" s="408">
        <v>0</v>
      </c>
      <c r="F12" s="408">
        <v>0</v>
      </c>
      <c r="G12" s="408">
        <v>1</v>
      </c>
      <c r="H12" s="408">
        <v>0</v>
      </c>
      <c r="I12" s="408">
        <v>0</v>
      </c>
      <c r="J12" s="408">
        <v>0</v>
      </c>
      <c r="K12" s="407">
        <v>0</v>
      </c>
    </row>
    <row r="13" spans="1:16" x14ac:dyDescent="0.2">
      <c r="A13" s="639" t="s">
        <v>151</v>
      </c>
      <c r="B13" s="178" t="s">
        <v>652</v>
      </c>
      <c r="C13" s="408">
        <v>7</v>
      </c>
      <c r="D13" s="408">
        <v>3</v>
      </c>
      <c r="E13" s="408">
        <v>2</v>
      </c>
      <c r="F13" s="408">
        <v>2</v>
      </c>
      <c r="G13" s="408">
        <v>0</v>
      </c>
      <c r="H13" s="408">
        <v>0</v>
      </c>
      <c r="I13" s="408">
        <v>0</v>
      </c>
      <c r="J13" s="408">
        <v>0</v>
      </c>
      <c r="K13" s="407">
        <v>0</v>
      </c>
      <c r="P13" s="172" t="s">
        <v>753</v>
      </c>
    </row>
    <row r="14" spans="1:16" ht="15" customHeight="1" x14ac:dyDescent="0.2">
      <c r="A14" s="639"/>
      <c r="B14" s="178" t="s">
        <v>751</v>
      </c>
      <c r="C14" s="408">
        <v>7</v>
      </c>
      <c r="D14" s="408">
        <v>3</v>
      </c>
      <c r="E14" s="408">
        <v>2</v>
      </c>
      <c r="F14" s="408">
        <v>2</v>
      </c>
      <c r="G14" s="408">
        <v>0</v>
      </c>
      <c r="H14" s="408">
        <v>0</v>
      </c>
      <c r="I14" s="408">
        <v>0</v>
      </c>
      <c r="J14" s="408">
        <v>0</v>
      </c>
      <c r="K14" s="407">
        <v>0</v>
      </c>
    </row>
    <row r="15" spans="1:16" ht="15.75" customHeight="1" x14ac:dyDescent="0.2">
      <c r="A15" s="639"/>
      <c r="B15" s="178" t="s">
        <v>653</v>
      </c>
      <c r="C15" s="408">
        <v>3</v>
      </c>
      <c r="D15" s="408">
        <v>0</v>
      </c>
      <c r="E15" s="408">
        <v>0</v>
      </c>
      <c r="F15" s="408">
        <v>0</v>
      </c>
      <c r="G15" s="408">
        <v>0</v>
      </c>
      <c r="H15" s="408">
        <v>0</v>
      </c>
      <c r="I15" s="408">
        <v>0</v>
      </c>
      <c r="J15" s="408">
        <v>0</v>
      </c>
      <c r="K15" s="407">
        <v>0</v>
      </c>
      <c r="N15" s="172" t="s">
        <v>753</v>
      </c>
    </row>
    <row r="16" spans="1:16" ht="15.75" customHeight="1" x14ac:dyDescent="0.2">
      <c r="A16" s="639" t="s">
        <v>152</v>
      </c>
      <c r="B16" s="178" t="s">
        <v>652</v>
      </c>
      <c r="C16" s="408">
        <v>0</v>
      </c>
      <c r="D16" s="408">
        <v>1</v>
      </c>
      <c r="E16" s="408" t="s">
        <v>754</v>
      </c>
      <c r="F16" s="408">
        <v>1</v>
      </c>
      <c r="G16" s="408">
        <v>0</v>
      </c>
      <c r="H16" s="408">
        <v>0</v>
      </c>
      <c r="I16" s="408">
        <v>0</v>
      </c>
      <c r="J16" s="408">
        <v>0</v>
      </c>
      <c r="K16" s="407">
        <v>0</v>
      </c>
    </row>
    <row r="17" spans="1:13" ht="15.75" customHeight="1" x14ac:dyDescent="0.2">
      <c r="A17" s="639"/>
      <c r="B17" s="178" t="s">
        <v>751</v>
      </c>
      <c r="C17" s="408">
        <v>0</v>
      </c>
      <c r="D17" s="408">
        <v>0</v>
      </c>
      <c r="E17" s="408" t="s">
        <v>754</v>
      </c>
      <c r="F17" s="408">
        <v>1</v>
      </c>
      <c r="G17" s="408">
        <v>0</v>
      </c>
      <c r="H17" s="408">
        <v>0</v>
      </c>
      <c r="I17" s="408">
        <v>0</v>
      </c>
      <c r="J17" s="408">
        <v>0</v>
      </c>
      <c r="K17" s="407">
        <v>0</v>
      </c>
    </row>
    <row r="18" spans="1:13" ht="15.75" customHeight="1" thickBot="1" x14ac:dyDescent="0.25">
      <c r="A18" s="640"/>
      <c r="B18" s="179" t="s">
        <v>653</v>
      </c>
      <c r="C18" s="410">
        <v>0</v>
      </c>
      <c r="D18" s="410">
        <v>0</v>
      </c>
      <c r="E18" s="410" t="s">
        <v>754</v>
      </c>
      <c r="F18" s="410">
        <v>1</v>
      </c>
      <c r="G18" s="410">
        <v>0</v>
      </c>
      <c r="H18" s="410">
        <v>0</v>
      </c>
      <c r="I18" s="410">
        <v>0</v>
      </c>
      <c r="J18" s="410">
        <v>0</v>
      </c>
      <c r="K18" s="411">
        <v>0</v>
      </c>
    </row>
    <row r="19" spans="1:13" ht="15" customHeight="1" x14ac:dyDescent="0.2">
      <c r="A19" s="180" t="s">
        <v>755</v>
      </c>
      <c r="B19" s="181"/>
      <c r="C19" s="181"/>
      <c r="D19" s="181"/>
      <c r="E19" s="182"/>
      <c r="F19" s="182"/>
      <c r="G19" s="182"/>
      <c r="H19" s="182"/>
      <c r="I19" s="182"/>
      <c r="J19" s="182"/>
      <c r="M19" s="172" t="s">
        <v>753</v>
      </c>
    </row>
    <row r="20" spans="1:13" ht="15" customHeight="1" x14ac:dyDescent="0.2">
      <c r="B20" s="182"/>
      <c r="C20" s="182"/>
      <c r="D20" s="182"/>
      <c r="E20" s="182"/>
      <c r="F20" s="182"/>
      <c r="G20" s="182"/>
      <c r="H20" s="182"/>
      <c r="I20" s="182"/>
      <c r="J20" s="182"/>
    </row>
    <row r="29" spans="1:13" x14ac:dyDescent="0.2">
      <c r="E29" s="172" t="s">
        <v>753</v>
      </c>
    </row>
  </sheetData>
  <customSheetViews>
    <customSheetView guid="{24305A52-1154-42C7-AEBA-C6CC71961191}">
      <selection activeCell="P19" sqref="P19"/>
      <pageMargins left="0.7" right="0.7" top="0.75" bottom="0.75" header="0.3" footer="0.3"/>
      <pageSetup paperSize="9" orientation="portrait" r:id="rId1"/>
    </customSheetView>
    <customSheetView guid="{7B7F28D7-4946-4DF5-B4B6-7D23EA101C99}">
      <selection activeCell="P19" sqref="P19"/>
      <pageMargins left="0.7" right="0.7" top="0.75" bottom="0.75" header="0.3" footer="0.3"/>
      <pageSetup paperSize="9" orientation="portrait" r:id="rId2"/>
    </customSheetView>
    <customSheetView guid="{B1B47C0E-7F66-4A80-8423-32424C055E30}" showPageBreaks="1">
      <selection activeCell="P19" sqref="P19"/>
      <pageMargins left="0.7" right="0.7" top="0.75" bottom="0.75" header="0.3" footer="0.3"/>
      <pageSetup paperSize="9" orientation="portrait" r:id="rId3"/>
    </customSheetView>
  </customSheetViews>
  <mergeCells count="9">
    <mergeCell ref="A16:A18"/>
    <mergeCell ref="A2:A3"/>
    <mergeCell ref="B2:B3"/>
    <mergeCell ref="C2:G2"/>
    <mergeCell ref="H2:K2"/>
    <mergeCell ref="A4:A6"/>
    <mergeCell ref="A7:A9"/>
    <mergeCell ref="A10:A12"/>
    <mergeCell ref="A13:A15"/>
  </mergeCells>
  <pageMargins left="0.7" right="0.7" top="0.75" bottom="0.75" header="0.3" footer="0.3"/>
  <pageSetup paperSize="9" orientation="portrait"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Q20" sqref="Q20"/>
    </sheetView>
  </sheetViews>
  <sheetFormatPr defaultRowHeight="12.75" x14ac:dyDescent="0.2"/>
  <cols>
    <col min="1" max="1" width="15.7109375" style="184" customWidth="1"/>
    <col min="2" max="2" width="9" style="184" customWidth="1"/>
    <col min="3" max="5" width="10" style="184" customWidth="1"/>
    <col min="6" max="16384" width="9.140625" style="184"/>
  </cols>
  <sheetData>
    <row r="1" spans="1:11" s="183" customFormat="1" ht="15" customHeight="1" thickBot="1" x14ac:dyDescent="0.3">
      <c r="A1" s="648" t="s">
        <v>946</v>
      </c>
      <c r="B1" s="648"/>
      <c r="C1" s="648"/>
      <c r="D1" s="648"/>
      <c r="E1" s="648"/>
      <c r="F1" s="648"/>
      <c r="G1" s="648"/>
      <c r="H1" s="648"/>
      <c r="I1" s="648"/>
    </row>
    <row r="2" spans="1:11" ht="16.5" customHeight="1" x14ac:dyDescent="0.2">
      <c r="A2" s="650" t="s">
        <v>575</v>
      </c>
      <c r="B2" s="652" t="s">
        <v>756</v>
      </c>
      <c r="C2" s="653"/>
      <c r="D2" s="653"/>
      <c r="E2" s="654"/>
      <c r="F2" s="652" t="s">
        <v>757</v>
      </c>
      <c r="G2" s="653"/>
      <c r="H2" s="653"/>
      <c r="I2" s="654"/>
    </row>
    <row r="3" spans="1:11" ht="15.75" customHeight="1" x14ac:dyDescent="0.2">
      <c r="A3" s="651"/>
      <c r="B3" s="185" t="s">
        <v>574</v>
      </c>
      <c r="C3" s="186" t="s">
        <v>189</v>
      </c>
      <c r="D3" s="186" t="s">
        <v>190</v>
      </c>
      <c r="E3" s="187" t="s">
        <v>191</v>
      </c>
      <c r="F3" s="185" t="s">
        <v>574</v>
      </c>
      <c r="G3" s="186" t="s">
        <v>189</v>
      </c>
      <c r="H3" s="186" t="s">
        <v>190</v>
      </c>
      <c r="I3" s="187" t="s">
        <v>191</v>
      </c>
    </row>
    <row r="4" spans="1:11" s="192" customFormat="1" x14ac:dyDescent="0.2">
      <c r="A4" s="188" t="s">
        <v>118</v>
      </c>
      <c r="B4" s="189">
        <v>3662.99</v>
      </c>
      <c r="C4" s="189">
        <v>4172</v>
      </c>
      <c r="D4" s="189">
        <v>3312</v>
      </c>
      <c r="E4" s="189">
        <v>3739</v>
      </c>
      <c r="F4" s="189">
        <v>3051.23</v>
      </c>
      <c r="G4" s="189">
        <v>3590</v>
      </c>
      <c r="H4" s="189">
        <v>2838</v>
      </c>
      <c r="I4" s="189">
        <v>3414</v>
      </c>
      <c r="J4" s="190"/>
      <c r="K4" s="191"/>
    </row>
    <row r="5" spans="1:11" s="192" customFormat="1" ht="28.5" customHeight="1" x14ac:dyDescent="0.2">
      <c r="A5" s="193" t="s">
        <v>758</v>
      </c>
      <c r="B5" s="189">
        <v>3742.4</v>
      </c>
      <c r="C5" s="189">
        <v>4094.95</v>
      </c>
      <c r="D5" s="189">
        <v>3508.49</v>
      </c>
      <c r="E5" s="189">
        <v>3758.4</v>
      </c>
      <c r="F5" s="189">
        <v>3450.3</v>
      </c>
      <c r="G5" s="189">
        <v>3674</v>
      </c>
      <c r="H5" s="189">
        <v>2841.01</v>
      </c>
      <c r="I5" s="189">
        <v>3179.85</v>
      </c>
      <c r="J5" s="190"/>
      <c r="K5" s="191"/>
    </row>
    <row r="6" spans="1:11" s="192" customFormat="1" ht="24" customHeight="1" x14ac:dyDescent="0.2">
      <c r="A6" s="193" t="s">
        <v>759</v>
      </c>
      <c r="B6" s="194">
        <v>10576</v>
      </c>
      <c r="C6" s="194">
        <v>10951</v>
      </c>
      <c r="D6" s="194">
        <v>7662.5</v>
      </c>
      <c r="E6" s="194">
        <v>8255.52</v>
      </c>
      <c r="F6" s="195"/>
      <c r="G6" s="195"/>
      <c r="H6" s="195"/>
      <c r="I6" s="195"/>
      <c r="J6" s="196"/>
    </row>
    <row r="7" spans="1:11" s="192" customFormat="1" ht="17.25" customHeight="1" x14ac:dyDescent="0.2">
      <c r="A7" s="193" t="s">
        <v>760</v>
      </c>
      <c r="B7" s="194">
        <v>8252.44</v>
      </c>
      <c r="C7" s="194">
        <v>8848.23</v>
      </c>
      <c r="D7" s="194">
        <v>7866.92</v>
      </c>
      <c r="E7" s="194">
        <f>E8</f>
        <v>8007.17</v>
      </c>
      <c r="F7" s="194">
        <v>3173.25</v>
      </c>
      <c r="G7" s="194">
        <v>3187.09</v>
      </c>
      <c r="H7" s="194">
        <v>3156.87</v>
      </c>
      <c r="I7" s="194">
        <f>I8</f>
        <v>3173.55</v>
      </c>
    </row>
    <row r="8" spans="1:11" x14ac:dyDescent="0.2">
      <c r="A8" s="197">
        <v>43922</v>
      </c>
      <c r="B8" s="198">
        <v>8252.44</v>
      </c>
      <c r="C8" s="198">
        <v>8848.23</v>
      </c>
      <c r="D8" s="198">
        <v>7866.92</v>
      </c>
      <c r="E8" s="198">
        <v>8007.17</v>
      </c>
      <c r="F8" s="198">
        <v>3173.25</v>
      </c>
      <c r="G8" s="198">
        <v>3187.09</v>
      </c>
      <c r="H8" s="198">
        <v>3156.87</v>
      </c>
      <c r="I8" s="198">
        <v>3173.55</v>
      </c>
      <c r="J8" s="199"/>
    </row>
    <row r="9" spans="1:11" x14ac:dyDescent="0.2">
      <c r="A9" s="184" t="str">
        <f>'[1]1'!A8</f>
        <v>$ indicates as on April 30, 2020</v>
      </c>
      <c r="B9" s="192"/>
      <c r="C9" s="192"/>
      <c r="D9" s="200"/>
      <c r="E9" s="200"/>
      <c r="F9" s="201"/>
      <c r="G9" s="201"/>
      <c r="H9" s="201"/>
      <c r="I9" s="201"/>
    </row>
    <row r="10" spans="1:11" ht="29.25" customHeight="1" x14ac:dyDescent="0.2">
      <c r="A10" s="649" t="s">
        <v>761</v>
      </c>
      <c r="B10" s="649"/>
      <c r="C10" s="649"/>
      <c r="D10" s="649"/>
      <c r="E10" s="649"/>
      <c r="F10" s="649"/>
      <c r="G10" s="649"/>
      <c r="H10" s="649"/>
      <c r="I10" s="649"/>
    </row>
    <row r="11" spans="1:11" ht="12.75" hidden="1" customHeight="1" x14ac:dyDescent="0.2">
      <c r="A11" s="649"/>
      <c r="B11" s="649"/>
      <c r="C11" s="649"/>
      <c r="D11" s="649"/>
      <c r="E11" s="649"/>
      <c r="F11" s="649"/>
      <c r="G11" s="649"/>
      <c r="H11" s="649"/>
      <c r="I11" s="649"/>
    </row>
    <row r="12" spans="1:11" x14ac:dyDescent="0.2">
      <c r="A12" s="649" t="s">
        <v>762</v>
      </c>
      <c r="B12" s="649"/>
      <c r="C12" s="649"/>
      <c r="D12" s="649"/>
      <c r="E12" s="649"/>
      <c r="F12" s="649"/>
      <c r="G12" s="649"/>
      <c r="H12" s="649"/>
      <c r="I12" s="649"/>
    </row>
    <row r="13" spans="1:11" x14ac:dyDescent="0.2">
      <c r="A13" s="649"/>
      <c r="B13" s="649"/>
      <c r="C13" s="649"/>
      <c r="D13" s="649"/>
      <c r="E13" s="649"/>
      <c r="F13" s="649"/>
      <c r="G13" s="649"/>
      <c r="H13" s="649"/>
      <c r="I13" s="649"/>
    </row>
    <row r="14" spans="1:11" s="192" customFormat="1" ht="15.75" customHeight="1" x14ac:dyDescent="0.2">
      <c r="A14" s="202" t="s">
        <v>655</v>
      </c>
      <c r="B14" s="203"/>
      <c r="C14" s="203"/>
      <c r="D14" s="201"/>
      <c r="E14" s="201" t="s">
        <v>753</v>
      </c>
      <c r="F14" s="201"/>
      <c r="G14" s="201"/>
      <c r="H14" s="201"/>
      <c r="I14" s="201"/>
    </row>
    <row r="15" spans="1:11" s="192" customFormat="1" x14ac:dyDescent="0.2">
      <c r="A15" s="201"/>
      <c r="B15" s="204"/>
      <c r="C15" s="201"/>
      <c r="D15" s="201"/>
      <c r="E15" s="201"/>
      <c r="F15" s="201"/>
      <c r="G15" s="201"/>
      <c r="H15" s="201"/>
      <c r="I15" s="201"/>
    </row>
    <row r="18" spans="7:7" x14ac:dyDescent="0.2">
      <c r="G18" s="184" t="s">
        <v>753</v>
      </c>
    </row>
  </sheetData>
  <customSheetViews>
    <customSheetView guid="{24305A52-1154-42C7-AEBA-C6CC71961191}" hiddenRows="1">
      <selection activeCell="Q20" sqref="Q20"/>
      <pageMargins left="0.7" right="0.7" top="0.75" bottom="0.75" header="0.3" footer="0.3"/>
      <pageSetup paperSize="9" orientation="portrait" r:id="rId1"/>
    </customSheetView>
    <customSheetView guid="{7B7F28D7-4946-4DF5-B4B6-7D23EA101C99}" hiddenRows="1">
      <selection activeCell="Q20" sqref="Q20"/>
      <pageMargins left="0.7" right="0.7" top="0.75" bottom="0.75" header="0.3" footer="0.3"/>
      <pageSetup paperSize="9" orientation="portrait" r:id="rId2"/>
    </customSheetView>
    <customSheetView guid="{B1B47C0E-7F66-4A80-8423-32424C055E30}" showPageBreaks="1" hiddenRows="1">
      <selection activeCell="Q20" sqref="Q20"/>
      <pageMargins left="0.7" right="0.7" top="0.75" bottom="0.75" header="0.3" footer="0.3"/>
      <pageSetup paperSize="9" orientation="portrait" r:id="rId3"/>
    </customSheetView>
  </customSheetViews>
  <mergeCells count="6">
    <mergeCell ref="A1:I1"/>
    <mergeCell ref="A10:I11"/>
    <mergeCell ref="A12:I13"/>
    <mergeCell ref="A2:A3"/>
    <mergeCell ref="B2:E2"/>
    <mergeCell ref="F2:I2"/>
  </mergeCells>
  <pageMargins left="0.7" right="0.7" top="0.75" bottom="0.75" header="0.3" footer="0.3"/>
  <pageSetup paperSize="9" orientation="portrait" r:id="rId4"/>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workbookViewId="0">
      <selection activeCell="N28" sqref="N28"/>
    </sheetView>
  </sheetViews>
  <sheetFormatPr defaultRowHeight="12.75" x14ac:dyDescent="0.2"/>
  <cols>
    <col min="1" max="1" width="9.140625" style="184" customWidth="1"/>
    <col min="2" max="2" width="7.140625" style="184" customWidth="1"/>
    <col min="3" max="3" width="11.28515625" style="184" bestFit="1" customWidth="1"/>
    <col min="4" max="5" width="10" style="184" customWidth="1"/>
    <col min="6" max="6" width="9.5703125" style="184" customWidth="1"/>
    <col min="7" max="7" width="11.140625" style="184" customWidth="1"/>
    <col min="8" max="8" width="10.7109375" style="184" customWidth="1"/>
    <col min="9" max="9" width="9.5703125" style="184" customWidth="1"/>
    <col min="10" max="10" width="12.5703125" style="184" customWidth="1"/>
    <col min="11" max="11" width="8.85546875" style="184" customWidth="1"/>
    <col min="12" max="12" width="11.140625" style="184" customWidth="1"/>
    <col min="13" max="13" width="10.140625" style="184" customWidth="1"/>
    <col min="14" max="14" width="10.42578125" style="184" customWidth="1"/>
    <col min="15" max="15" width="10.42578125" style="223" customWidth="1"/>
    <col min="16" max="16" width="12.42578125" style="184" bestFit="1" customWidth="1"/>
    <col min="17" max="17" width="8.5703125" style="184" customWidth="1"/>
    <col min="18" max="18" width="9.140625" style="184"/>
    <col min="19" max="19" width="8.140625" style="184" bestFit="1" customWidth="1"/>
    <col min="20" max="16384" width="9.140625" style="184"/>
  </cols>
  <sheetData>
    <row r="1" spans="1:18" s="183" customFormat="1" ht="15" x14ac:dyDescent="0.25">
      <c r="A1" s="667" t="s">
        <v>947</v>
      </c>
      <c r="B1" s="667"/>
      <c r="C1" s="667"/>
      <c r="D1" s="667"/>
      <c r="E1" s="667"/>
      <c r="F1" s="667"/>
      <c r="G1" s="667"/>
      <c r="H1" s="667"/>
      <c r="I1" s="667"/>
      <c r="J1" s="667"/>
      <c r="K1" s="667"/>
      <c r="L1" s="667"/>
      <c r="M1" s="667"/>
      <c r="N1" s="667"/>
      <c r="O1" s="667"/>
      <c r="P1" s="667"/>
      <c r="Q1" s="667"/>
      <c r="R1" s="184"/>
    </row>
    <row r="2" spans="1:18" s="183" customFormat="1" ht="15" x14ac:dyDescent="0.25">
      <c r="A2" s="668" t="s">
        <v>763</v>
      </c>
      <c r="B2" s="668"/>
      <c r="C2" s="668"/>
      <c r="D2" s="668"/>
      <c r="E2" s="668"/>
      <c r="F2" s="668"/>
      <c r="G2" s="668"/>
      <c r="H2" s="668"/>
      <c r="I2" s="668"/>
      <c r="J2" s="668"/>
      <c r="K2" s="668"/>
      <c r="L2" s="668"/>
      <c r="M2" s="668"/>
      <c r="N2" s="668"/>
      <c r="O2" s="668"/>
      <c r="P2" s="668"/>
      <c r="Q2" s="668"/>
      <c r="R2" s="668"/>
    </row>
    <row r="3" spans="1:18" s="205" customFormat="1" ht="27.75" customHeight="1" x14ac:dyDescent="0.2">
      <c r="A3" s="665" t="s">
        <v>575</v>
      </c>
      <c r="B3" s="665" t="s">
        <v>660</v>
      </c>
      <c r="C3" s="669" t="s">
        <v>645</v>
      </c>
      <c r="D3" s="670"/>
      <c r="E3" s="671"/>
      <c r="F3" s="659" t="s">
        <v>656</v>
      </c>
      <c r="G3" s="659"/>
      <c r="H3" s="659"/>
      <c r="I3" s="659" t="s">
        <v>650</v>
      </c>
      <c r="J3" s="659"/>
      <c r="K3" s="659"/>
      <c r="L3" s="659" t="s">
        <v>648</v>
      </c>
      <c r="M3" s="659"/>
      <c r="N3" s="659"/>
      <c r="O3" s="660" t="s">
        <v>97</v>
      </c>
      <c r="P3" s="661"/>
      <c r="Q3" s="659" t="s">
        <v>664</v>
      </c>
      <c r="R3" s="659"/>
    </row>
    <row r="4" spans="1:18" s="205" customFormat="1" ht="38.25" customHeight="1" x14ac:dyDescent="0.2">
      <c r="A4" s="666"/>
      <c r="B4" s="666"/>
      <c r="C4" s="206" t="s">
        <v>657</v>
      </c>
      <c r="D4" s="206" t="s">
        <v>662</v>
      </c>
      <c r="E4" s="207" t="s">
        <v>764</v>
      </c>
      <c r="F4" s="206" t="s">
        <v>657</v>
      </c>
      <c r="G4" s="206" t="s">
        <v>662</v>
      </c>
      <c r="H4" s="206" t="s">
        <v>764</v>
      </c>
      <c r="I4" s="206" t="s">
        <v>657</v>
      </c>
      <c r="J4" s="206" t="s">
        <v>662</v>
      </c>
      <c r="K4" s="206" t="s">
        <v>764</v>
      </c>
      <c r="L4" s="206" t="s">
        <v>765</v>
      </c>
      <c r="M4" s="206" t="s">
        <v>662</v>
      </c>
      <c r="N4" s="206" t="s">
        <v>764</v>
      </c>
      <c r="O4" s="206" t="s">
        <v>662</v>
      </c>
      <c r="P4" s="206" t="s">
        <v>764</v>
      </c>
      <c r="Q4" s="207" t="s">
        <v>766</v>
      </c>
      <c r="R4" s="208" t="s">
        <v>767</v>
      </c>
    </row>
    <row r="5" spans="1:18" s="182" customFormat="1" x14ac:dyDescent="0.2">
      <c r="A5" s="209" t="s">
        <v>118</v>
      </c>
      <c r="B5" s="210">
        <v>257</v>
      </c>
      <c r="C5" s="210">
        <v>9662.0726899999991</v>
      </c>
      <c r="D5" s="210">
        <v>1828722</v>
      </c>
      <c r="E5" s="210">
        <v>101232.75622780001</v>
      </c>
      <c r="F5" s="210">
        <v>111474.84255</v>
      </c>
      <c r="G5" s="210">
        <v>78835865</v>
      </c>
      <c r="H5" s="210">
        <v>2525601.2266747495</v>
      </c>
      <c r="I5" s="210">
        <v>168.65427792800003</v>
      </c>
      <c r="J5" s="210">
        <v>28837833</v>
      </c>
      <c r="K5" s="210">
        <v>1513817.2792994003</v>
      </c>
      <c r="L5" s="210">
        <v>671698.23484194512</v>
      </c>
      <c r="M5" s="210">
        <v>136946607</v>
      </c>
      <c r="N5" s="210">
        <v>2450777.1105934996</v>
      </c>
      <c r="O5" s="210">
        <v>246449027</v>
      </c>
      <c r="P5" s="210">
        <v>6591428.3727954486</v>
      </c>
      <c r="Q5" s="210">
        <v>313641</v>
      </c>
      <c r="R5" s="210">
        <v>14243.598900749999</v>
      </c>
    </row>
    <row r="6" spans="1:18" s="182" customFormat="1" x14ac:dyDescent="0.2">
      <c r="A6" s="209" t="s">
        <v>103</v>
      </c>
      <c r="B6" s="210">
        <v>259</v>
      </c>
      <c r="C6" s="210">
        <v>11353.453030000001</v>
      </c>
      <c r="D6" s="210">
        <v>1789350</v>
      </c>
      <c r="E6" s="210">
        <v>100919.4925252</v>
      </c>
      <c r="F6" s="210">
        <v>54812.698150000004</v>
      </c>
      <c r="G6" s="210">
        <v>37596650</v>
      </c>
      <c r="H6" s="210">
        <v>1568294.4711345003</v>
      </c>
      <c r="I6" s="210">
        <v>267.94053898599998</v>
      </c>
      <c r="J6" s="210">
        <v>50829084</v>
      </c>
      <c r="K6" s="210">
        <v>2915533.5630957996</v>
      </c>
      <c r="L6" s="210">
        <v>1188816.1945911769</v>
      </c>
      <c r="M6" s="210">
        <v>205480778</v>
      </c>
      <c r="N6" s="210">
        <v>3813027.4302929998</v>
      </c>
      <c r="O6" s="210">
        <v>295695862</v>
      </c>
      <c r="P6" s="210">
        <v>8397774.9570485</v>
      </c>
      <c r="Q6" s="210">
        <v>148505</v>
      </c>
      <c r="R6" s="210">
        <v>11002.5757954</v>
      </c>
    </row>
    <row r="7" spans="1:18" s="182" customFormat="1" x14ac:dyDescent="0.2">
      <c r="A7" s="209" t="s">
        <v>141</v>
      </c>
      <c r="B7" s="210">
        <v>18</v>
      </c>
      <c r="C7" s="210">
        <v>517.98455999999999</v>
      </c>
      <c r="D7" s="210">
        <v>66294</v>
      </c>
      <c r="E7" s="210">
        <v>3671.8557304000001</v>
      </c>
      <c r="F7" s="210">
        <v>1396.8564999999999</v>
      </c>
      <c r="G7" s="210">
        <v>1107524</v>
      </c>
      <c r="H7" s="210">
        <v>43536.21014749998</v>
      </c>
      <c r="I7" s="210">
        <v>12.250992582999997</v>
      </c>
      <c r="J7" s="210">
        <v>3589671</v>
      </c>
      <c r="K7" s="210">
        <v>143017.30427060003</v>
      </c>
      <c r="L7" s="210">
        <v>54865.717030205</v>
      </c>
      <c r="M7" s="210">
        <v>5858278</v>
      </c>
      <c r="N7" s="210">
        <v>91621.074682499981</v>
      </c>
      <c r="O7" s="210">
        <v>10621767</v>
      </c>
      <c r="P7" s="210">
        <v>281846.444831</v>
      </c>
      <c r="Q7" s="210">
        <f>Q8</f>
        <v>122686</v>
      </c>
      <c r="R7" s="210">
        <f>R8</f>
        <v>11614.037363900001</v>
      </c>
    </row>
    <row r="8" spans="1:18" s="192" customFormat="1" x14ac:dyDescent="0.2">
      <c r="A8" s="211">
        <v>43922</v>
      </c>
      <c r="B8" s="212">
        <v>18</v>
      </c>
      <c r="C8" s="212">
        <v>517.98455999999999</v>
      </c>
      <c r="D8" s="212">
        <v>66294</v>
      </c>
      <c r="E8" s="213">
        <v>3671.8557304000001</v>
      </c>
      <c r="F8" s="212">
        <v>1396.8564999999999</v>
      </c>
      <c r="G8" s="212">
        <v>1107524</v>
      </c>
      <c r="H8" s="212">
        <v>43536.21014749998</v>
      </c>
      <c r="I8" s="212">
        <v>12.250992582999997</v>
      </c>
      <c r="J8" s="212">
        <v>3589671</v>
      </c>
      <c r="K8" s="212">
        <v>143017.30427060003</v>
      </c>
      <c r="L8" s="212">
        <v>54865.717030205</v>
      </c>
      <c r="M8" s="212">
        <v>5858278</v>
      </c>
      <c r="N8" s="212">
        <v>91621.074682499981</v>
      </c>
      <c r="O8" s="212">
        <v>10621767</v>
      </c>
      <c r="P8" s="212">
        <v>281846.444831</v>
      </c>
      <c r="Q8" s="212">
        <v>122686</v>
      </c>
      <c r="R8" s="212">
        <v>11614.037363900001</v>
      </c>
    </row>
    <row r="9" spans="1:18" s="217" customFormat="1" x14ac:dyDescent="0.2">
      <c r="A9" s="214"/>
      <c r="B9" s="215"/>
      <c r="C9" s="215" t="s">
        <v>753</v>
      </c>
      <c r="D9" s="215"/>
      <c r="E9" s="216"/>
      <c r="F9" s="215"/>
      <c r="G9" s="215"/>
      <c r="H9" s="215"/>
      <c r="I9" s="215"/>
      <c r="J9" s="215"/>
      <c r="K9" s="215"/>
      <c r="L9" s="215"/>
      <c r="M9" s="215"/>
      <c r="N9" s="215"/>
      <c r="O9" s="215"/>
      <c r="P9" s="215"/>
      <c r="Q9" s="215" t="s">
        <v>753</v>
      </c>
      <c r="R9" s="215"/>
    </row>
    <row r="10" spans="1:18" s="217" customFormat="1" x14ac:dyDescent="0.2">
      <c r="A10" s="218"/>
      <c r="B10" s="219"/>
      <c r="C10" s="219"/>
      <c r="D10" s="219"/>
      <c r="E10" s="219"/>
      <c r="F10" s="219"/>
      <c r="G10" s="219"/>
      <c r="H10" s="219"/>
      <c r="I10" s="219"/>
      <c r="J10" s="219"/>
      <c r="K10" s="219"/>
      <c r="L10" s="219"/>
      <c r="M10" s="219"/>
      <c r="N10" s="219"/>
      <c r="O10" s="219"/>
      <c r="P10" s="219"/>
      <c r="Q10" s="219"/>
      <c r="R10" s="219"/>
    </row>
    <row r="11" spans="1:18" x14ac:dyDescent="0.2">
      <c r="A11" s="662" t="s">
        <v>694</v>
      </c>
      <c r="B11" s="662"/>
      <c r="C11" s="662"/>
      <c r="D11" s="662"/>
      <c r="E11" s="662"/>
      <c r="F11" s="662"/>
      <c r="G11" s="662"/>
      <c r="H11" s="662"/>
      <c r="I11" s="662"/>
      <c r="J11" s="662"/>
      <c r="K11" s="662"/>
      <c r="L11" s="662"/>
      <c r="M11" s="662"/>
      <c r="N11" s="662"/>
      <c r="O11" s="662"/>
      <c r="P11" s="662"/>
      <c r="Q11" s="662"/>
      <c r="R11" s="662"/>
    </row>
    <row r="12" spans="1:18" ht="24" customHeight="1" x14ac:dyDescent="0.2">
      <c r="A12" s="663" t="s">
        <v>768</v>
      </c>
      <c r="B12" s="663" t="s">
        <v>660</v>
      </c>
      <c r="C12" s="664" t="s">
        <v>656</v>
      </c>
      <c r="D12" s="664"/>
      <c r="E12" s="664"/>
      <c r="F12" s="664"/>
      <c r="G12" s="664" t="s">
        <v>650</v>
      </c>
      <c r="H12" s="664"/>
      <c r="I12" s="664"/>
      <c r="J12" s="664"/>
      <c r="K12" s="664" t="s">
        <v>648</v>
      </c>
      <c r="L12" s="664"/>
      <c r="M12" s="664"/>
      <c r="N12" s="664"/>
      <c r="O12" s="664" t="s">
        <v>97</v>
      </c>
      <c r="P12" s="664"/>
      <c r="Q12" s="664" t="s">
        <v>664</v>
      </c>
      <c r="R12" s="664"/>
    </row>
    <row r="13" spans="1:18" x14ac:dyDescent="0.2">
      <c r="A13" s="663"/>
      <c r="B13" s="663"/>
      <c r="C13" s="655" t="s">
        <v>769</v>
      </c>
      <c r="D13" s="655"/>
      <c r="E13" s="655" t="s">
        <v>770</v>
      </c>
      <c r="F13" s="655"/>
      <c r="G13" s="655" t="s">
        <v>769</v>
      </c>
      <c r="H13" s="655"/>
      <c r="I13" s="655" t="s">
        <v>770</v>
      </c>
      <c r="J13" s="655"/>
      <c r="K13" s="655" t="s">
        <v>769</v>
      </c>
      <c r="L13" s="655"/>
      <c r="M13" s="655" t="s">
        <v>770</v>
      </c>
      <c r="N13" s="655"/>
      <c r="O13" s="656" t="s">
        <v>766</v>
      </c>
      <c r="P13" s="665" t="s">
        <v>771</v>
      </c>
      <c r="Q13" s="656" t="s">
        <v>766</v>
      </c>
      <c r="R13" s="656" t="s">
        <v>772</v>
      </c>
    </row>
    <row r="14" spans="1:18" ht="25.5" x14ac:dyDescent="0.2">
      <c r="A14" s="663"/>
      <c r="B14" s="663"/>
      <c r="C14" s="220" t="s">
        <v>766</v>
      </c>
      <c r="D14" s="207" t="s">
        <v>764</v>
      </c>
      <c r="E14" s="220" t="s">
        <v>766</v>
      </c>
      <c r="F14" s="207" t="s">
        <v>764</v>
      </c>
      <c r="G14" s="220" t="s">
        <v>766</v>
      </c>
      <c r="H14" s="207" t="s">
        <v>764</v>
      </c>
      <c r="I14" s="220" t="s">
        <v>766</v>
      </c>
      <c r="J14" s="207" t="s">
        <v>764</v>
      </c>
      <c r="K14" s="220" t="s">
        <v>766</v>
      </c>
      <c r="L14" s="207" t="s">
        <v>764</v>
      </c>
      <c r="M14" s="220" t="s">
        <v>766</v>
      </c>
      <c r="N14" s="207" t="s">
        <v>764</v>
      </c>
      <c r="O14" s="657"/>
      <c r="P14" s="666"/>
      <c r="Q14" s="657"/>
      <c r="R14" s="657"/>
    </row>
    <row r="15" spans="1:18" x14ac:dyDescent="0.2">
      <c r="A15" s="209" t="s">
        <v>118</v>
      </c>
      <c r="B15" s="210">
        <v>257</v>
      </c>
      <c r="C15" s="210">
        <v>69152</v>
      </c>
      <c r="D15" s="210">
        <v>3701.0512629999998</v>
      </c>
      <c r="E15" s="210">
        <v>54509</v>
      </c>
      <c r="F15" s="210">
        <v>2791.6585439999999</v>
      </c>
      <c r="G15" s="210">
        <v>265487</v>
      </c>
      <c r="H15" s="210">
        <v>75209.556406000018</v>
      </c>
      <c r="I15" s="210">
        <v>207148</v>
      </c>
      <c r="J15" s="210">
        <v>60490.499556499999</v>
      </c>
      <c r="K15" s="210">
        <v>480193</v>
      </c>
      <c r="L15" s="210">
        <v>20896.828280000002</v>
      </c>
      <c r="M15" s="210">
        <v>418758</v>
      </c>
      <c r="N15" s="210">
        <v>17854.905913999999</v>
      </c>
      <c r="O15" s="210">
        <v>1495517</v>
      </c>
      <c r="P15" s="210">
        <v>180944.49896349999</v>
      </c>
      <c r="Q15" s="210">
        <v>9471</v>
      </c>
      <c r="R15" s="210">
        <v>802.06000000000006</v>
      </c>
    </row>
    <row r="16" spans="1:18" x14ac:dyDescent="0.2">
      <c r="A16" s="209" t="s">
        <v>103</v>
      </c>
      <c r="B16" s="210">
        <v>259</v>
      </c>
      <c r="C16" s="210">
        <v>18146</v>
      </c>
      <c r="D16" s="210">
        <v>1293.2336039999998</v>
      </c>
      <c r="E16" s="210">
        <v>12977</v>
      </c>
      <c r="F16" s="210">
        <v>969.92868200000009</v>
      </c>
      <c r="G16" s="210">
        <v>251533</v>
      </c>
      <c r="H16" s="210">
        <v>74410.1388935</v>
      </c>
      <c r="I16" s="210">
        <v>278935</v>
      </c>
      <c r="J16" s="210">
        <v>90244.629649500013</v>
      </c>
      <c r="K16" s="210">
        <v>1729784</v>
      </c>
      <c r="L16" s="210">
        <v>69961.987244000004</v>
      </c>
      <c r="M16" s="210">
        <v>1393470</v>
      </c>
      <c r="N16" s="210">
        <v>54862.742491999998</v>
      </c>
      <c r="O16" s="210">
        <v>3684845</v>
      </c>
      <c r="P16" s="210">
        <v>291742.67056500004</v>
      </c>
      <c r="Q16" s="210">
        <v>11844</v>
      </c>
      <c r="R16" s="210">
        <v>698.07970150000006</v>
      </c>
    </row>
    <row r="17" spans="1:18" x14ac:dyDescent="0.2">
      <c r="A17" s="209" t="s">
        <v>141</v>
      </c>
      <c r="B17" s="221">
        <v>18</v>
      </c>
      <c r="C17" s="221">
        <v>3</v>
      </c>
      <c r="D17" s="221">
        <v>0.32998</v>
      </c>
      <c r="E17" s="221">
        <v>9</v>
      </c>
      <c r="F17" s="221">
        <v>0.89101249999999999</v>
      </c>
      <c r="G17" s="221">
        <v>6999</v>
      </c>
      <c r="H17" s="221">
        <v>1968.6774660000001</v>
      </c>
      <c r="I17" s="221">
        <v>10944</v>
      </c>
      <c r="J17" s="221">
        <v>3679.8237015</v>
      </c>
      <c r="K17" s="221">
        <v>90838</v>
      </c>
      <c r="L17" s="221">
        <v>1914.003608</v>
      </c>
      <c r="M17" s="221">
        <v>55438</v>
      </c>
      <c r="N17" s="221">
        <v>933.48083799999995</v>
      </c>
      <c r="O17" s="221">
        <v>164231</v>
      </c>
      <c r="P17" s="221">
        <v>8497.2066059999997</v>
      </c>
      <c r="Q17" s="221">
        <f>Q18</f>
        <v>11690</v>
      </c>
      <c r="R17" s="221">
        <f>R18</f>
        <v>1651.0206595</v>
      </c>
    </row>
    <row r="18" spans="1:18" x14ac:dyDescent="0.2">
      <c r="A18" s="211">
        <v>43922</v>
      </c>
      <c r="B18" s="212">
        <v>18</v>
      </c>
      <c r="C18" s="212">
        <v>3</v>
      </c>
      <c r="D18" s="212">
        <v>0.32998</v>
      </c>
      <c r="E18" s="212">
        <v>9</v>
      </c>
      <c r="F18" s="212">
        <v>0.89101249999999999</v>
      </c>
      <c r="G18" s="212">
        <v>6999</v>
      </c>
      <c r="H18" s="212">
        <v>1968.6774660000001</v>
      </c>
      <c r="I18" s="212">
        <v>10944</v>
      </c>
      <c r="J18" s="212">
        <v>3679.8237015</v>
      </c>
      <c r="K18" s="212">
        <v>90838</v>
      </c>
      <c r="L18" s="212">
        <v>1914.003608</v>
      </c>
      <c r="M18" s="212">
        <v>55438</v>
      </c>
      <c r="N18" s="212">
        <v>933.48083799999995</v>
      </c>
      <c r="O18" s="212">
        <v>164231</v>
      </c>
      <c r="P18" s="212">
        <v>8497.2066059999997</v>
      </c>
      <c r="Q18" s="212">
        <v>11690</v>
      </c>
      <c r="R18" s="212">
        <v>1651.0206595</v>
      </c>
    </row>
    <row r="19" spans="1:18" x14ac:dyDescent="0.2">
      <c r="A19" s="184" t="str">
        <f>'[1]1'!A8</f>
        <v>$ indicates as on April 30, 2020</v>
      </c>
      <c r="F19" s="222"/>
      <c r="L19" s="222"/>
    </row>
    <row r="20" spans="1:18" x14ac:dyDescent="0.2">
      <c r="A20" s="184" t="s">
        <v>773</v>
      </c>
      <c r="I20" s="224"/>
      <c r="J20" s="222"/>
      <c r="K20" s="222"/>
      <c r="L20" s="222"/>
      <c r="M20" s="222"/>
      <c r="N20" s="222"/>
      <c r="O20" s="225"/>
      <c r="P20" s="222"/>
      <c r="Q20" s="222"/>
    </row>
    <row r="21" spans="1:18" x14ac:dyDescent="0.2">
      <c r="A21" s="658" t="s">
        <v>658</v>
      </c>
      <c r="B21" s="658"/>
      <c r="C21" s="658"/>
      <c r="D21" s="658"/>
      <c r="E21" s="658"/>
      <c r="F21" s="658"/>
      <c r="G21" s="658"/>
      <c r="H21" s="658"/>
      <c r="I21" s="658"/>
      <c r="J21" s="658"/>
      <c r="K21" s="222"/>
      <c r="L21" s="222"/>
      <c r="N21" s="226"/>
      <c r="O21" s="226"/>
      <c r="P21" s="226"/>
    </row>
    <row r="26" spans="1:18" x14ac:dyDescent="0.2">
      <c r="B26" s="192"/>
    </row>
    <row r="27" spans="1:18" x14ac:dyDescent="0.2">
      <c r="L27" s="172"/>
      <c r="M27" s="172"/>
    </row>
    <row r="28" spans="1:18" x14ac:dyDescent="0.2">
      <c r="D28" s="222"/>
      <c r="L28" s="172"/>
      <c r="M28" s="172"/>
    </row>
    <row r="29" spans="1:18" x14ac:dyDescent="0.2">
      <c r="C29" s="227"/>
      <c r="D29" s="227"/>
      <c r="E29" s="222"/>
      <c r="F29" s="228"/>
      <c r="H29" s="222"/>
      <c r="I29" s="222"/>
      <c r="J29" s="229"/>
      <c r="K29" s="227"/>
      <c r="L29" s="172"/>
      <c r="M29" s="412"/>
    </row>
    <row r="30" spans="1:18" x14ac:dyDescent="0.2">
      <c r="C30" s="227"/>
      <c r="D30" s="227"/>
      <c r="E30" s="222"/>
      <c r="F30" s="227"/>
      <c r="H30" s="222"/>
      <c r="I30" s="222"/>
      <c r="J30" s="222"/>
      <c r="K30" s="227"/>
      <c r="L30" s="172"/>
      <c r="M30" s="172"/>
    </row>
    <row r="31" spans="1:18" x14ac:dyDescent="0.2">
      <c r="C31" s="227"/>
      <c r="D31" s="227"/>
      <c r="E31" s="222"/>
      <c r="F31" s="227"/>
      <c r="H31" s="222"/>
      <c r="I31" s="222"/>
      <c r="J31" s="222"/>
      <c r="K31" s="227"/>
      <c r="L31" s="172"/>
      <c r="M31" s="172"/>
    </row>
    <row r="32" spans="1:18" x14ac:dyDescent="0.2">
      <c r="C32" s="227"/>
      <c r="D32" s="227"/>
      <c r="E32" s="222"/>
      <c r="F32" s="227"/>
      <c r="H32" s="222"/>
      <c r="I32" s="222"/>
      <c r="J32" s="222"/>
      <c r="K32" s="227"/>
      <c r="L32" s="172"/>
      <c r="M32" s="172"/>
    </row>
    <row r="33" spans="3:11" x14ac:dyDescent="0.2">
      <c r="C33" s="227"/>
      <c r="D33" s="227"/>
      <c r="E33" s="222"/>
      <c r="F33" s="227"/>
      <c r="H33" s="222"/>
      <c r="I33" s="222"/>
      <c r="J33" s="222"/>
      <c r="K33" s="227"/>
    </row>
    <row r="34" spans="3:11" x14ac:dyDescent="0.2">
      <c r="C34" s="227"/>
      <c r="D34" s="227"/>
      <c r="E34" s="222"/>
      <c r="F34" s="227"/>
      <c r="H34" s="222"/>
      <c r="I34" s="222"/>
      <c r="J34" s="222"/>
      <c r="K34" s="227"/>
    </row>
    <row r="35" spans="3:11" x14ac:dyDescent="0.2">
      <c r="C35" s="227"/>
      <c r="D35" s="227"/>
      <c r="E35" s="222"/>
      <c r="F35" s="227"/>
      <c r="H35" s="222"/>
      <c r="I35" s="222"/>
      <c r="J35" s="222"/>
      <c r="K35" s="227"/>
    </row>
    <row r="36" spans="3:11" x14ac:dyDescent="0.2">
      <c r="C36" s="227"/>
      <c r="D36" s="227"/>
      <c r="E36" s="222"/>
      <c r="F36" s="227"/>
      <c r="H36" s="222"/>
      <c r="I36" s="222"/>
      <c r="J36" s="222"/>
      <c r="K36" s="227"/>
    </row>
    <row r="37" spans="3:11" x14ac:dyDescent="0.2">
      <c r="C37" s="227"/>
      <c r="D37" s="227"/>
      <c r="E37" s="222"/>
      <c r="F37" s="227"/>
      <c r="H37" s="222"/>
      <c r="I37" s="222"/>
      <c r="J37" s="222"/>
      <c r="K37" s="227"/>
    </row>
    <row r="38" spans="3:11" x14ac:dyDescent="0.2">
      <c r="H38" s="222"/>
      <c r="I38" s="222"/>
      <c r="J38" s="222"/>
    </row>
    <row r="40" spans="3:11" x14ac:dyDescent="0.2">
      <c r="D40" s="222"/>
    </row>
    <row r="42" spans="3:11" x14ac:dyDescent="0.2">
      <c r="D42" s="230"/>
    </row>
  </sheetData>
  <customSheetViews>
    <customSheetView guid="{24305A52-1154-42C7-AEBA-C6CC71961191}">
      <selection activeCell="N28" sqref="N28"/>
      <pageMargins left="0.7" right="0.7" top="0.75" bottom="0.75" header="0.3" footer="0.3"/>
      <pageSetup paperSize="9" orientation="portrait" r:id="rId1"/>
    </customSheetView>
    <customSheetView guid="{7B7F28D7-4946-4DF5-B4B6-7D23EA101C99}">
      <selection activeCell="N28" sqref="N28"/>
      <pageMargins left="0.7" right="0.7" top="0.75" bottom="0.75" header="0.3" footer="0.3"/>
      <pageSetup paperSize="9" orientation="portrait" r:id="rId2"/>
    </customSheetView>
    <customSheetView guid="{B1B47C0E-7F66-4A80-8423-32424C055E30}" showPageBreaks="1">
      <selection activeCell="N28" sqref="N28"/>
      <pageMargins left="0.7" right="0.7" top="0.75" bottom="0.75" header="0.3" footer="0.3"/>
      <pageSetup paperSize="9" orientation="portrait" r:id="rId3"/>
    </customSheetView>
  </customSheetViews>
  <mergeCells count="31">
    <mergeCell ref="A1:H1"/>
    <mergeCell ref="I1:O1"/>
    <mergeCell ref="P1:Q1"/>
    <mergeCell ref="A2:R2"/>
    <mergeCell ref="A3:A4"/>
    <mergeCell ref="B3:B4"/>
    <mergeCell ref="C3:E3"/>
    <mergeCell ref="F3:H3"/>
    <mergeCell ref="R13:R14"/>
    <mergeCell ref="I3:K3"/>
    <mergeCell ref="O13:O14"/>
    <mergeCell ref="O3:P3"/>
    <mergeCell ref="Q3:R3"/>
    <mergeCell ref="A11:R11"/>
    <mergeCell ref="A12:A14"/>
    <mergeCell ref="B12:B14"/>
    <mergeCell ref="C12:F12"/>
    <mergeCell ref="G12:J12"/>
    <mergeCell ref="K12:N12"/>
    <mergeCell ref="L3:N3"/>
    <mergeCell ref="Q12:R12"/>
    <mergeCell ref="O12:P12"/>
    <mergeCell ref="P13:P14"/>
    <mergeCell ref="C13:D13"/>
    <mergeCell ref="E13:F13"/>
    <mergeCell ref="Q13:Q14"/>
    <mergeCell ref="A21:J21"/>
    <mergeCell ref="G13:H13"/>
    <mergeCell ref="I13:J13"/>
    <mergeCell ref="K13:L13"/>
    <mergeCell ref="M13:N13"/>
  </mergeCells>
  <pageMargins left="0.7" right="0.7" top="0.75" bottom="0.75" header="0.3" footer="0.3"/>
  <pageSetup paperSize="9" orientation="portrait" r:id="rId4"/>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I24" sqref="I24"/>
    </sheetView>
  </sheetViews>
  <sheetFormatPr defaultRowHeight="12.75" x14ac:dyDescent="0.2"/>
  <cols>
    <col min="1" max="1" width="9.140625" style="184" customWidth="1"/>
    <col min="2" max="2" width="7.140625" style="184" customWidth="1"/>
    <col min="3" max="3" width="11.42578125" style="184" customWidth="1"/>
    <col min="4" max="4" width="14.140625" style="184" bestFit="1" customWidth="1"/>
    <col min="5" max="5" width="10.28515625" style="184" customWidth="1"/>
    <col min="6" max="6" width="8.7109375" style="184" customWidth="1"/>
    <col min="7" max="8" width="9.140625" style="184"/>
    <col min="9" max="9" width="9.5703125" style="184" bestFit="1" customWidth="1"/>
    <col min="10" max="16384" width="9.140625" style="184"/>
  </cols>
  <sheetData>
    <row r="1" spans="1:13" ht="15" x14ac:dyDescent="0.2">
      <c r="A1" s="648" t="s">
        <v>948</v>
      </c>
      <c r="B1" s="648"/>
      <c r="C1" s="674"/>
      <c r="D1" s="674"/>
      <c r="E1" s="674"/>
      <c r="F1" s="674"/>
      <c r="G1" s="674"/>
    </row>
    <row r="2" spans="1:13" x14ac:dyDescent="0.2">
      <c r="A2" s="670" t="s">
        <v>575</v>
      </c>
      <c r="B2" s="659" t="s">
        <v>660</v>
      </c>
      <c r="C2" s="679" t="s">
        <v>763</v>
      </c>
      <c r="D2" s="679"/>
      <c r="E2" s="679"/>
      <c r="F2" s="679"/>
      <c r="G2" s="679"/>
      <c r="H2" s="679" t="s">
        <v>694</v>
      </c>
      <c r="I2" s="679"/>
      <c r="J2" s="679"/>
      <c r="K2" s="679"/>
      <c r="L2" s="679"/>
      <c r="M2" s="679"/>
    </row>
    <row r="3" spans="1:13" s="205" customFormat="1" ht="34.5" customHeight="1" x14ac:dyDescent="0.2">
      <c r="A3" s="677"/>
      <c r="B3" s="659"/>
      <c r="C3" s="659" t="s">
        <v>774</v>
      </c>
      <c r="D3" s="659" t="s">
        <v>662</v>
      </c>
      <c r="E3" s="659" t="s">
        <v>775</v>
      </c>
      <c r="F3" s="660" t="s">
        <v>664</v>
      </c>
      <c r="G3" s="661"/>
      <c r="H3" s="672" t="s">
        <v>776</v>
      </c>
      <c r="I3" s="673"/>
      <c r="J3" s="672" t="s">
        <v>777</v>
      </c>
      <c r="K3" s="673"/>
      <c r="L3" s="675" t="s">
        <v>778</v>
      </c>
      <c r="M3" s="676"/>
    </row>
    <row r="4" spans="1:13" s="205" customFormat="1" ht="41.25" customHeight="1" x14ac:dyDescent="0.2">
      <c r="A4" s="678"/>
      <c r="B4" s="659"/>
      <c r="C4" s="659"/>
      <c r="D4" s="659"/>
      <c r="E4" s="659"/>
      <c r="F4" s="231" t="s">
        <v>491</v>
      </c>
      <c r="G4" s="231" t="s">
        <v>767</v>
      </c>
      <c r="H4" s="220" t="s">
        <v>766</v>
      </c>
      <c r="I4" s="231" t="s">
        <v>764</v>
      </c>
      <c r="J4" s="220" t="s">
        <v>766</v>
      </c>
      <c r="K4" s="231" t="s">
        <v>775</v>
      </c>
      <c r="L4" s="232" t="s">
        <v>766</v>
      </c>
      <c r="M4" s="232" t="s">
        <v>779</v>
      </c>
    </row>
    <row r="5" spans="1:13" s="192" customFormat="1" x14ac:dyDescent="0.2">
      <c r="A5" s="233" t="s">
        <v>118</v>
      </c>
      <c r="B5" s="234">
        <v>248</v>
      </c>
      <c r="C5" s="234">
        <v>120124.91900000004</v>
      </c>
      <c r="D5" s="234">
        <v>14005485</v>
      </c>
      <c r="E5" s="234">
        <v>531414.09615000011</v>
      </c>
      <c r="F5" s="210">
        <v>128338.5</v>
      </c>
      <c r="G5" s="210">
        <v>5328.3399999999992</v>
      </c>
      <c r="H5" s="210">
        <v>3646</v>
      </c>
      <c r="I5" s="235">
        <v>159.9</v>
      </c>
      <c r="J5" s="235">
        <v>328</v>
      </c>
      <c r="K5" s="235">
        <v>13.959999999999999</v>
      </c>
      <c r="L5" s="235">
        <v>6</v>
      </c>
      <c r="M5" s="236">
        <v>0.27</v>
      </c>
    </row>
    <row r="6" spans="1:13" s="192" customFormat="1" x14ac:dyDescent="0.2">
      <c r="A6" s="233" t="s">
        <v>103</v>
      </c>
      <c r="B6" s="234">
        <v>247</v>
      </c>
      <c r="C6" s="234">
        <v>95258.745999999999</v>
      </c>
      <c r="D6" s="234">
        <v>13080142</v>
      </c>
      <c r="E6" s="234">
        <v>441966.96943999996</v>
      </c>
      <c r="F6" s="234">
        <v>128314</v>
      </c>
      <c r="G6" s="210">
        <v>2945.37</v>
      </c>
      <c r="H6" s="210">
        <v>1518</v>
      </c>
      <c r="I6" s="237">
        <v>41.410000000000004</v>
      </c>
      <c r="J6" s="237">
        <v>22</v>
      </c>
      <c r="K6" s="237">
        <v>0.74</v>
      </c>
      <c r="L6" s="238">
        <v>0</v>
      </c>
      <c r="M6" s="238">
        <v>0</v>
      </c>
    </row>
    <row r="7" spans="1:13" s="192" customFormat="1" x14ac:dyDescent="0.2">
      <c r="A7" s="233" t="s">
        <v>141</v>
      </c>
      <c r="B7" s="234">
        <v>18</v>
      </c>
      <c r="C7" s="234">
        <v>3030.3310000000001</v>
      </c>
      <c r="D7" s="234">
        <v>491426</v>
      </c>
      <c r="E7" s="234">
        <v>12560.803809999999</v>
      </c>
      <c r="F7" s="234">
        <f>F8</f>
        <v>69860</v>
      </c>
      <c r="G7" s="210">
        <f>G8</f>
        <v>1730.2965362499999</v>
      </c>
      <c r="H7" s="210">
        <v>20</v>
      </c>
      <c r="I7" s="239">
        <v>0.68</v>
      </c>
      <c r="J7" s="239">
        <v>1</v>
      </c>
      <c r="K7" s="240">
        <v>0.02</v>
      </c>
      <c r="L7" s="210">
        <f>L8</f>
        <v>1</v>
      </c>
      <c r="M7" s="241">
        <f>M8</f>
        <v>0.02</v>
      </c>
    </row>
    <row r="8" spans="1:13" x14ac:dyDescent="0.2">
      <c r="A8" s="211">
        <v>43922</v>
      </c>
      <c r="B8" s="213">
        <v>18</v>
      </c>
      <c r="C8" s="213">
        <v>3030.3310000000001</v>
      </c>
      <c r="D8" s="213">
        <v>491426</v>
      </c>
      <c r="E8" s="213">
        <v>12560.803809999999</v>
      </c>
      <c r="F8" s="242">
        <v>69860</v>
      </c>
      <c r="G8" s="242">
        <v>1730.2965362499999</v>
      </c>
      <c r="H8" s="242">
        <v>20</v>
      </c>
      <c r="I8" s="243">
        <v>0.68</v>
      </c>
      <c r="J8" s="244">
        <v>1</v>
      </c>
      <c r="K8" s="245">
        <v>0.02</v>
      </c>
      <c r="L8" s="242">
        <v>1</v>
      </c>
      <c r="M8" s="246">
        <v>0.02</v>
      </c>
    </row>
    <row r="9" spans="1:13" ht="15" x14ac:dyDescent="0.25">
      <c r="A9" s="184" t="str">
        <f>'[1]1'!A8</f>
        <v>$ indicates as on April 30, 2020</v>
      </c>
      <c r="B9" s="192"/>
      <c r="C9" s="247"/>
      <c r="D9" s="218"/>
      <c r="E9" s="248"/>
      <c r="F9" s="248"/>
      <c r="G9" s="248"/>
      <c r="I9" s="249"/>
      <c r="J9" s="250"/>
    </row>
    <row r="10" spans="1:13" x14ac:dyDescent="0.2">
      <c r="A10" s="251" t="s">
        <v>659</v>
      </c>
      <c r="C10" s="203"/>
      <c r="F10" s="227"/>
      <c r="G10" s="222"/>
      <c r="H10" s="252"/>
      <c r="I10" s="253"/>
      <c r="J10" s="223"/>
      <c r="L10" s="184" t="s">
        <v>753</v>
      </c>
    </row>
    <row r="11" spans="1:13" x14ac:dyDescent="0.2">
      <c r="A11" s="251"/>
      <c r="B11" s="251"/>
      <c r="C11" s="251"/>
      <c r="D11"/>
      <c r="E11"/>
      <c r="F11"/>
      <c r="G11"/>
      <c r="H11"/>
      <c r="I11"/>
      <c r="J11"/>
    </row>
  </sheetData>
  <customSheetViews>
    <customSheetView guid="{24305A52-1154-42C7-AEBA-C6CC71961191}">
      <selection activeCell="I24" sqref="I24"/>
      <pageMargins left="0.7" right="0.7" top="0.75" bottom="0.75" header="0.3" footer="0.3"/>
      <pageSetup paperSize="9" orientation="portrait" r:id="rId1"/>
    </customSheetView>
    <customSheetView guid="{7B7F28D7-4946-4DF5-B4B6-7D23EA101C99}">
      <selection activeCell="I24" sqref="I24"/>
      <pageMargins left="0.7" right="0.7" top="0.75" bottom="0.75" header="0.3" footer="0.3"/>
      <pageSetup paperSize="9" orientation="portrait" r:id="rId2"/>
    </customSheetView>
    <customSheetView guid="{B1B47C0E-7F66-4A80-8423-32424C055E30}" showPageBreaks="1">
      <selection activeCell="I24" sqref="I24"/>
      <pageMargins left="0.7" right="0.7" top="0.75" bottom="0.75" header="0.3" footer="0.3"/>
      <pageSetup paperSize="9" orientation="portrait" r:id="rId3"/>
    </customSheetView>
  </customSheetViews>
  <mergeCells count="13">
    <mergeCell ref="F3:G3"/>
    <mergeCell ref="H3:I3"/>
    <mergeCell ref="A1:E1"/>
    <mergeCell ref="J3:K3"/>
    <mergeCell ref="L3:M3"/>
    <mergeCell ref="F1:G1"/>
    <mergeCell ref="A2:A4"/>
    <mergeCell ref="B2:B4"/>
    <mergeCell ref="C2:G2"/>
    <mergeCell ref="H2:M2"/>
    <mergeCell ref="C3:C4"/>
    <mergeCell ref="D3:D4"/>
    <mergeCell ref="E3:E4"/>
  </mergeCells>
  <pageMargins left="0.7" right="0.7" top="0.75" bottom="0.75" header="0.3" footer="0.3"/>
  <pageSetup paperSize="9" orientation="portrait" r:id="rId4"/>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S21" sqref="S21"/>
    </sheetView>
  </sheetViews>
  <sheetFormatPr defaultRowHeight="12.75" x14ac:dyDescent="0.2"/>
  <cols>
    <col min="3" max="3" width="10.5703125" bestFit="1" customWidth="1"/>
    <col min="4" max="4" width="9.28515625" bestFit="1" customWidth="1"/>
    <col min="6" max="6" width="9.85546875" customWidth="1"/>
    <col min="7" max="7" width="9.85546875" bestFit="1" customWidth="1"/>
    <col min="8" max="8" width="9.28515625" bestFit="1" customWidth="1"/>
    <col min="9" max="9" width="13.28515625" customWidth="1"/>
    <col min="10" max="10" width="9.42578125" customWidth="1"/>
    <col min="12" max="12" width="11.7109375" bestFit="1" customWidth="1"/>
    <col min="13" max="13" width="11.85546875" bestFit="1" customWidth="1"/>
  </cols>
  <sheetData>
    <row r="1" spans="1:15" ht="15" customHeight="1" x14ac:dyDescent="0.2">
      <c r="A1" s="254" t="s">
        <v>949</v>
      </c>
      <c r="B1" s="254"/>
      <c r="F1" s="251"/>
      <c r="G1" s="251"/>
      <c r="I1" s="254"/>
      <c r="J1" s="255"/>
      <c r="K1" s="171"/>
    </row>
    <row r="2" spans="1:15" ht="41.25" customHeight="1" x14ac:dyDescent="0.2">
      <c r="A2" s="665" t="s">
        <v>575</v>
      </c>
      <c r="B2" s="665" t="s">
        <v>660</v>
      </c>
      <c r="C2" s="660" t="s">
        <v>780</v>
      </c>
      <c r="D2" s="680"/>
      <c r="E2" s="661"/>
      <c r="F2" s="659" t="s">
        <v>781</v>
      </c>
      <c r="G2" s="659"/>
      <c r="H2" s="659"/>
      <c r="I2" s="659" t="s">
        <v>782</v>
      </c>
      <c r="J2" s="659"/>
      <c r="K2" s="659"/>
      <c r="L2" s="660" t="s">
        <v>783</v>
      </c>
      <c r="M2" s="661"/>
      <c r="N2" s="660" t="s">
        <v>664</v>
      </c>
      <c r="O2" s="661"/>
    </row>
    <row r="3" spans="1:15" ht="41.25" customHeight="1" x14ac:dyDescent="0.2">
      <c r="A3" s="666"/>
      <c r="B3" s="666"/>
      <c r="C3" s="208" t="s">
        <v>784</v>
      </c>
      <c r="D3" s="208" t="s">
        <v>662</v>
      </c>
      <c r="E3" s="208" t="s">
        <v>775</v>
      </c>
      <c r="F3" s="208" t="s">
        <v>774</v>
      </c>
      <c r="G3" s="208" t="s">
        <v>662</v>
      </c>
      <c r="H3" s="208" t="s">
        <v>775</v>
      </c>
      <c r="I3" s="208" t="s">
        <v>661</v>
      </c>
      <c r="J3" s="208" t="s">
        <v>662</v>
      </c>
      <c r="K3" s="231" t="s">
        <v>775</v>
      </c>
      <c r="L3" s="208" t="s">
        <v>662</v>
      </c>
      <c r="M3" s="208" t="s">
        <v>775</v>
      </c>
      <c r="N3" s="208" t="s">
        <v>663</v>
      </c>
      <c r="O3" s="208" t="s">
        <v>767</v>
      </c>
    </row>
    <row r="4" spans="1:15" x14ac:dyDescent="0.2">
      <c r="A4" s="233" t="s">
        <v>118</v>
      </c>
      <c r="B4" s="221">
        <v>257</v>
      </c>
      <c r="C4" s="221">
        <v>3195.8932</v>
      </c>
      <c r="D4" s="221">
        <v>683893</v>
      </c>
      <c r="E4" s="221">
        <v>14772.164009300001</v>
      </c>
      <c r="F4" s="221">
        <v>1155.8499999999999</v>
      </c>
      <c r="G4" s="221">
        <v>115585</v>
      </c>
      <c r="H4" s="221">
        <v>4062.66</v>
      </c>
      <c r="I4" s="221">
        <v>55312169</v>
      </c>
      <c r="J4" s="221">
        <v>55312169</v>
      </c>
      <c r="K4" s="221">
        <v>18901.566963199999</v>
      </c>
      <c r="L4" s="221">
        <v>56111647</v>
      </c>
      <c r="M4" s="221">
        <v>37735.500702500001</v>
      </c>
      <c r="N4" s="221">
        <v>129291</v>
      </c>
      <c r="O4" s="221">
        <v>77</v>
      </c>
    </row>
    <row r="5" spans="1:15" x14ac:dyDescent="0.2">
      <c r="A5" s="233" t="s">
        <v>103</v>
      </c>
      <c r="B5" s="221">
        <v>259</v>
      </c>
      <c r="C5" s="210">
        <v>821.73900000000015</v>
      </c>
      <c r="D5" s="221">
        <v>268376</v>
      </c>
      <c r="E5" s="221">
        <v>5353.5233730000009</v>
      </c>
      <c r="F5" s="221">
        <v>2450.7099999999996</v>
      </c>
      <c r="G5" s="221">
        <v>245071</v>
      </c>
      <c r="H5" s="221">
        <v>7437.7322999999997</v>
      </c>
      <c r="I5" s="221">
        <v>78395209</v>
      </c>
      <c r="J5" s="221">
        <v>78395209</v>
      </c>
      <c r="K5" s="221">
        <v>27720.037507274999</v>
      </c>
      <c r="L5" s="221">
        <v>78908656</v>
      </c>
      <c r="M5" s="221">
        <v>40511.292178220006</v>
      </c>
      <c r="N5" s="221">
        <v>8290</v>
      </c>
      <c r="O5" s="221">
        <v>19.32</v>
      </c>
    </row>
    <row r="6" spans="1:15" x14ac:dyDescent="0.2">
      <c r="A6" s="233" t="s">
        <v>141</v>
      </c>
      <c r="B6" s="221">
        <v>18</v>
      </c>
      <c r="C6" s="210">
        <v>50.837699999999998</v>
      </c>
      <c r="D6" s="221">
        <v>9581</v>
      </c>
      <c r="E6" s="221">
        <v>213.02189999999999</v>
      </c>
      <c r="F6" s="221">
        <v>159.34</v>
      </c>
      <c r="G6" s="221">
        <v>15934</v>
      </c>
      <c r="H6" s="221">
        <v>472.86930000000001</v>
      </c>
      <c r="I6" s="221">
        <v>655866</v>
      </c>
      <c r="J6" s="221">
        <v>655886</v>
      </c>
      <c r="K6" s="221">
        <v>250.5</v>
      </c>
      <c r="L6" s="221">
        <v>681401</v>
      </c>
      <c r="M6" s="221">
        <v>936.39175</v>
      </c>
      <c r="N6" s="221">
        <f>N7</f>
        <v>14307</v>
      </c>
      <c r="O6" s="221">
        <f>O7</f>
        <v>19.649999999999999</v>
      </c>
    </row>
    <row r="7" spans="1:15" x14ac:dyDescent="0.2">
      <c r="A7" s="197">
        <v>43922</v>
      </c>
      <c r="B7" s="212">
        <v>18</v>
      </c>
      <c r="C7" s="212">
        <v>50.837699999999998</v>
      </c>
      <c r="D7" s="212">
        <v>9581</v>
      </c>
      <c r="E7" s="212">
        <v>213.02189999999999</v>
      </c>
      <c r="F7" s="212">
        <v>159.34</v>
      </c>
      <c r="G7" s="212">
        <v>15934</v>
      </c>
      <c r="H7" s="212">
        <v>472.86930000000001</v>
      </c>
      <c r="I7" s="212">
        <v>655866</v>
      </c>
      <c r="J7" s="212">
        <v>655886</v>
      </c>
      <c r="K7" s="256">
        <v>250.5</v>
      </c>
      <c r="L7" s="213">
        <v>681401</v>
      </c>
      <c r="M7" s="213">
        <v>936.39175</v>
      </c>
      <c r="N7" s="212">
        <v>14307</v>
      </c>
      <c r="O7" s="256">
        <v>19.649999999999999</v>
      </c>
    </row>
    <row r="8" spans="1:15" ht="15" x14ac:dyDescent="0.2">
      <c r="A8" s="257" t="str">
        <f>'[1]65'!A9</f>
        <v>$ indicates as on April 30, 2020</v>
      </c>
      <c r="B8" s="217"/>
      <c r="F8" s="258"/>
      <c r="I8" s="259"/>
    </row>
    <row r="9" spans="1:15" x14ac:dyDescent="0.2">
      <c r="A9" s="257" t="s">
        <v>785</v>
      </c>
      <c r="B9" s="260"/>
      <c r="I9" s="260"/>
      <c r="J9" s="260"/>
      <c r="K9" s="260"/>
      <c r="L9" s="260"/>
    </row>
    <row r="10" spans="1:15" ht="13.5" customHeight="1" x14ac:dyDescent="0.2">
      <c r="A10" s="202" t="s">
        <v>786</v>
      </c>
      <c r="G10" t="s">
        <v>753</v>
      </c>
    </row>
  </sheetData>
  <customSheetViews>
    <customSheetView guid="{24305A52-1154-42C7-AEBA-C6CC71961191}">
      <selection activeCell="S21" sqref="S21"/>
      <pageMargins left="0.7" right="0.7" top="0.75" bottom="0.75" header="0.3" footer="0.3"/>
      <pageSetup paperSize="9" orientation="portrait" r:id="rId1"/>
    </customSheetView>
    <customSheetView guid="{7B7F28D7-4946-4DF5-B4B6-7D23EA101C99}">
      <selection activeCell="S21" sqref="S21"/>
      <pageMargins left="0.7" right="0.7" top="0.75" bottom="0.75" header="0.3" footer="0.3"/>
      <pageSetup paperSize="9" orientation="portrait" r:id="rId2"/>
    </customSheetView>
    <customSheetView guid="{B1B47C0E-7F66-4A80-8423-32424C055E30}" showPageBreaks="1">
      <selection activeCell="S21" sqref="S21"/>
      <pageMargins left="0.7" right="0.7" top="0.75" bottom="0.75" header="0.3" footer="0.3"/>
      <pageSetup paperSize="9" orientation="portrait" r:id="rId3"/>
    </customSheetView>
  </customSheetViews>
  <mergeCells count="7">
    <mergeCell ref="I2:K2"/>
    <mergeCell ref="L2:M2"/>
    <mergeCell ref="N2:O2"/>
    <mergeCell ref="A2:A3"/>
    <mergeCell ref="B2:B3"/>
    <mergeCell ref="C2:E2"/>
    <mergeCell ref="F2:H2"/>
  </mergeCells>
  <pageMargins left="0.7" right="0.7" top="0.75" bottom="0.75" header="0.3" footer="0.3"/>
  <pageSetup paperSize="9" orientation="portrait" r:id="rId4"/>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I22" sqref="I22"/>
    </sheetView>
  </sheetViews>
  <sheetFormatPr defaultRowHeight="12.75" x14ac:dyDescent="0.2"/>
  <cols>
    <col min="8" max="8" width="13.7109375" customWidth="1"/>
    <col min="9" max="9" width="10.42578125" customWidth="1"/>
    <col min="16" max="16" width="10.85546875" bestFit="1" customWidth="1"/>
    <col min="17" max="17" width="11.28515625" customWidth="1"/>
    <col min="18" max="18" width="9.140625" customWidth="1"/>
  </cols>
  <sheetData>
    <row r="1" spans="1:18" ht="15" x14ac:dyDescent="0.2">
      <c r="A1" s="674" t="s">
        <v>950</v>
      </c>
      <c r="B1" s="674"/>
      <c r="C1" s="674"/>
      <c r="D1" s="674"/>
      <c r="E1" s="674"/>
      <c r="F1" s="674"/>
      <c r="G1" s="674"/>
      <c r="H1" s="674"/>
      <c r="I1" s="674"/>
      <c r="J1" s="674"/>
      <c r="K1" s="674"/>
      <c r="L1" s="674"/>
      <c r="M1" s="674"/>
      <c r="N1" s="674"/>
      <c r="O1" s="674"/>
      <c r="P1" s="674"/>
      <c r="Q1" s="674"/>
      <c r="R1" s="674"/>
    </row>
    <row r="2" spans="1:18" ht="30" customHeight="1" x14ac:dyDescent="0.2">
      <c r="A2" s="659" t="s">
        <v>575</v>
      </c>
      <c r="B2" s="659" t="s">
        <v>660</v>
      </c>
      <c r="C2" s="659" t="s">
        <v>787</v>
      </c>
      <c r="D2" s="659"/>
      <c r="E2" s="659"/>
      <c r="F2" s="659" t="s">
        <v>788</v>
      </c>
      <c r="G2" s="659"/>
      <c r="H2" s="659"/>
      <c r="I2" s="659" t="s">
        <v>789</v>
      </c>
      <c r="J2" s="659"/>
      <c r="K2" s="659"/>
      <c r="L2" s="660" t="s">
        <v>645</v>
      </c>
      <c r="M2" s="680"/>
      <c r="N2" s="661"/>
      <c r="O2" s="660" t="s">
        <v>97</v>
      </c>
      <c r="P2" s="661"/>
      <c r="Q2" s="659" t="s">
        <v>664</v>
      </c>
      <c r="R2" s="659"/>
    </row>
    <row r="3" spans="1:18" ht="38.25" x14ac:dyDescent="0.2">
      <c r="A3" s="659"/>
      <c r="B3" s="659"/>
      <c r="C3" s="208" t="s">
        <v>790</v>
      </c>
      <c r="D3" s="208" t="s">
        <v>662</v>
      </c>
      <c r="E3" s="208" t="s">
        <v>775</v>
      </c>
      <c r="F3" s="208" t="s">
        <v>790</v>
      </c>
      <c r="G3" s="208" t="s">
        <v>662</v>
      </c>
      <c r="H3" s="208" t="s">
        <v>775</v>
      </c>
      <c r="I3" s="208" t="s">
        <v>790</v>
      </c>
      <c r="J3" s="208" t="s">
        <v>662</v>
      </c>
      <c r="K3" s="208" t="s">
        <v>775</v>
      </c>
      <c r="L3" s="208" t="s">
        <v>790</v>
      </c>
      <c r="M3" s="208" t="s">
        <v>662</v>
      </c>
      <c r="N3" s="208" t="s">
        <v>775</v>
      </c>
      <c r="O3" s="208" t="s">
        <v>662</v>
      </c>
      <c r="P3" s="208" t="s">
        <v>775</v>
      </c>
      <c r="Q3" s="208" t="s">
        <v>766</v>
      </c>
      <c r="R3" s="208" t="s">
        <v>767</v>
      </c>
    </row>
    <row r="4" spans="1:18" x14ac:dyDescent="0.2">
      <c r="A4" s="233" t="s">
        <v>118</v>
      </c>
      <c r="B4" s="221">
        <v>128</v>
      </c>
      <c r="C4" s="261">
        <v>2.0000000000000001E-4</v>
      </c>
      <c r="D4" s="221">
        <v>21</v>
      </c>
      <c r="E4" s="262">
        <v>0.99</v>
      </c>
      <c r="F4" s="262">
        <v>0.7716409999999998</v>
      </c>
      <c r="G4" s="221">
        <v>103678</v>
      </c>
      <c r="H4" s="221">
        <v>28079.572847000003</v>
      </c>
      <c r="I4" s="262">
        <v>1.0504774897680764</v>
      </c>
      <c r="J4" s="221">
        <v>77</v>
      </c>
      <c r="K4" s="221">
        <v>4.2851400000000002</v>
      </c>
      <c r="L4" s="263">
        <v>0.79341525000000002</v>
      </c>
      <c r="M4" s="221">
        <v>101429</v>
      </c>
      <c r="N4" s="221">
        <v>4718.8899999999994</v>
      </c>
      <c r="O4" s="221">
        <f>D4+G4+J4+M4</f>
        <v>205205</v>
      </c>
      <c r="P4" s="221">
        <v>32803.747987000002</v>
      </c>
      <c r="Q4" s="221">
        <v>1052</v>
      </c>
      <c r="R4" s="221">
        <v>73.27</v>
      </c>
    </row>
    <row r="5" spans="1:18" x14ac:dyDescent="0.2">
      <c r="A5" s="233" t="s">
        <v>103</v>
      </c>
      <c r="B5" s="221">
        <v>259</v>
      </c>
      <c r="C5" s="264">
        <v>0.874</v>
      </c>
      <c r="D5" s="221">
        <v>874</v>
      </c>
      <c r="E5" s="221">
        <v>39.275199999999998</v>
      </c>
      <c r="F5" s="264">
        <v>0.49412000000000017</v>
      </c>
      <c r="G5" s="221">
        <v>41682</v>
      </c>
      <c r="H5" s="221">
        <v>8836.5611850000005</v>
      </c>
      <c r="I5" s="221">
        <v>422.85129336971352</v>
      </c>
      <c r="J5" s="221">
        <v>30995</v>
      </c>
      <c r="K5" s="221">
        <v>1246.95</v>
      </c>
      <c r="L5" s="210">
        <v>6825.5123999999996</v>
      </c>
      <c r="M5" s="210">
        <v>834466</v>
      </c>
      <c r="N5" s="221">
        <v>36315.928845000002</v>
      </c>
      <c r="O5" s="221">
        <v>908017</v>
      </c>
      <c r="P5" s="221">
        <v>46438.715230000002</v>
      </c>
      <c r="Q5" s="221">
        <v>1</v>
      </c>
      <c r="R5" s="262">
        <v>0.03</v>
      </c>
    </row>
    <row r="6" spans="1:18" x14ac:dyDescent="0.2">
      <c r="A6" s="233" t="s">
        <v>141</v>
      </c>
      <c r="B6" s="221">
        <v>18</v>
      </c>
      <c r="C6" s="264">
        <v>0</v>
      </c>
      <c r="D6" s="221">
        <v>0</v>
      </c>
      <c r="E6" s="221">
        <v>0</v>
      </c>
      <c r="F6" s="264">
        <v>0</v>
      </c>
      <c r="G6" s="221">
        <v>0</v>
      </c>
      <c r="H6" s="221">
        <v>0</v>
      </c>
      <c r="I6" s="221">
        <v>0</v>
      </c>
      <c r="J6" s="221">
        <v>0</v>
      </c>
      <c r="K6" s="221">
        <v>0</v>
      </c>
      <c r="L6" s="210">
        <v>200.38050000000001</v>
      </c>
      <c r="M6" s="210">
        <v>25734</v>
      </c>
      <c r="N6" s="221">
        <v>1001.73313</v>
      </c>
      <c r="O6" s="221">
        <v>25734</v>
      </c>
      <c r="P6" s="221">
        <v>1001.73313</v>
      </c>
      <c r="Q6" s="221">
        <f>Q7</f>
        <v>0</v>
      </c>
      <c r="R6" s="264">
        <f>R7</f>
        <v>0</v>
      </c>
    </row>
    <row r="7" spans="1:18" x14ac:dyDescent="0.2">
      <c r="A7" s="197">
        <v>43922</v>
      </c>
      <c r="B7" s="212">
        <v>18</v>
      </c>
      <c r="C7" s="265">
        <v>0</v>
      </c>
      <c r="D7" s="212">
        <v>0</v>
      </c>
      <c r="E7" s="256">
        <v>0</v>
      </c>
      <c r="F7" s="266">
        <v>0</v>
      </c>
      <c r="G7" s="212">
        <v>0</v>
      </c>
      <c r="H7" s="256">
        <v>0</v>
      </c>
      <c r="I7" s="212">
        <v>0</v>
      </c>
      <c r="J7" s="212">
        <v>0</v>
      </c>
      <c r="K7" s="256">
        <v>0</v>
      </c>
      <c r="L7" s="242">
        <v>200.38050000000001</v>
      </c>
      <c r="M7" s="267">
        <v>25734</v>
      </c>
      <c r="N7" s="256">
        <v>1001.73313</v>
      </c>
      <c r="O7" s="212">
        <v>25734</v>
      </c>
      <c r="P7" s="212">
        <v>1001.73313</v>
      </c>
      <c r="Q7" s="212">
        <v>0</v>
      </c>
      <c r="R7" s="212">
        <v>0</v>
      </c>
    </row>
    <row r="8" spans="1:18" x14ac:dyDescent="0.2">
      <c r="A8" s="184" t="str">
        <f>'[1]1'!A8</f>
        <v>$ indicates as on April 30, 2020</v>
      </c>
      <c r="B8" s="219"/>
      <c r="C8" s="219"/>
      <c r="D8" s="219"/>
      <c r="E8" s="219"/>
      <c r="F8" s="219"/>
      <c r="G8" s="219"/>
      <c r="H8" s="224"/>
      <c r="I8" s="224"/>
      <c r="J8" s="224"/>
      <c r="K8" s="224"/>
      <c r="L8" s="224"/>
      <c r="M8" s="224"/>
      <c r="N8" s="224"/>
      <c r="O8" s="224"/>
      <c r="P8" s="224"/>
      <c r="Q8" s="215"/>
      <c r="R8" s="268"/>
    </row>
    <row r="9" spans="1:18" x14ac:dyDescent="0.2">
      <c r="A9" s="681" t="s">
        <v>791</v>
      </c>
      <c r="B9" s="681"/>
      <c r="C9" s="681"/>
      <c r="D9" s="681"/>
      <c r="E9" s="681"/>
      <c r="F9" s="681"/>
      <c r="G9" s="681"/>
      <c r="H9" s="681"/>
      <c r="I9" s="681"/>
      <c r="J9" s="269"/>
      <c r="K9" s="269"/>
      <c r="L9" s="269"/>
      <c r="M9" s="269"/>
      <c r="N9" s="269"/>
      <c r="O9" s="269"/>
      <c r="P9" s="269"/>
      <c r="Q9" s="215"/>
      <c r="R9" s="268"/>
    </row>
    <row r="10" spans="1:18" x14ac:dyDescent="0.2">
      <c r="A10" s="202" t="s">
        <v>494</v>
      </c>
      <c r="B10" s="184"/>
      <c r="C10" s="184"/>
      <c r="D10" s="184"/>
      <c r="E10" s="184"/>
      <c r="F10" s="184"/>
      <c r="G10" s="222"/>
      <c r="H10" s="224" t="s">
        <v>753</v>
      </c>
      <c r="I10" s="226"/>
      <c r="J10" s="222"/>
      <c r="K10" s="222"/>
      <c r="L10" s="270"/>
      <c r="M10" s="222"/>
      <c r="N10" s="224"/>
      <c r="O10" s="184"/>
      <c r="P10" s="184"/>
      <c r="Q10" s="184"/>
      <c r="R10" s="184"/>
    </row>
    <row r="11" spans="1:18" x14ac:dyDescent="0.2">
      <c r="A11" s="202"/>
      <c r="B11" s="184"/>
      <c r="C11" s="184"/>
      <c r="D11" s="184"/>
      <c r="E11" s="184"/>
      <c r="F11" s="184"/>
      <c r="G11" s="184"/>
      <c r="H11" s="184"/>
      <c r="I11" s="222"/>
      <c r="J11" s="184" t="s">
        <v>753</v>
      </c>
      <c r="K11" s="184"/>
      <c r="L11" s="184"/>
      <c r="M11" s="184"/>
      <c r="N11" s="184"/>
      <c r="O11" s="184"/>
      <c r="P11" s="184"/>
      <c r="Q11" s="184"/>
      <c r="R11" s="184"/>
    </row>
    <row r="13" spans="1:18" x14ac:dyDescent="0.2">
      <c r="P13" s="271"/>
    </row>
    <row r="14" spans="1:18" x14ac:dyDescent="0.2">
      <c r="H14" s="271"/>
      <c r="P14" s="271"/>
      <c r="Q14" s="271"/>
    </row>
    <row r="15" spans="1:18" x14ac:dyDescent="0.2">
      <c r="H15" s="271"/>
      <c r="P15" s="271"/>
    </row>
    <row r="16" spans="1:18" x14ac:dyDescent="0.2">
      <c r="P16" s="271"/>
    </row>
    <row r="17" spans="8:16" x14ac:dyDescent="0.2">
      <c r="H17" s="271"/>
      <c r="P17" s="271"/>
    </row>
  </sheetData>
  <customSheetViews>
    <customSheetView guid="{24305A52-1154-42C7-AEBA-C6CC71961191}">
      <selection activeCell="I22" sqref="I22"/>
      <pageMargins left="0.7" right="0.7" top="0.75" bottom="0.75" header="0.3" footer="0.3"/>
      <pageSetup paperSize="9" orientation="portrait" r:id="rId1"/>
    </customSheetView>
    <customSheetView guid="{7B7F28D7-4946-4DF5-B4B6-7D23EA101C99}">
      <selection activeCell="I22" sqref="I22"/>
      <pageMargins left="0.7" right="0.7" top="0.75" bottom="0.75" header="0.3" footer="0.3"/>
      <pageSetup paperSize="9" orientation="portrait" r:id="rId2"/>
    </customSheetView>
    <customSheetView guid="{B1B47C0E-7F66-4A80-8423-32424C055E30}" showPageBreaks="1">
      <selection activeCell="I22" sqref="I22"/>
      <pageMargins left="0.7" right="0.7" top="0.75" bottom="0.75" header="0.3" footer="0.3"/>
      <pageSetup paperSize="9" orientation="portrait" r:id="rId3"/>
    </customSheetView>
  </customSheetViews>
  <mergeCells count="10">
    <mergeCell ref="A9:I9"/>
    <mergeCell ref="A1:R1"/>
    <mergeCell ref="A2:A3"/>
    <mergeCell ref="B2:B3"/>
    <mergeCell ref="C2:E2"/>
    <mergeCell ref="F2:H2"/>
    <mergeCell ref="I2:K2"/>
    <mergeCell ref="L2:N2"/>
    <mergeCell ref="O2:P2"/>
    <mergeCell ref="Q2:R2"/>
  </mergeCell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G24" sqref="G24"/>
    </sheetView>
  </sheetViews>
  <sheetFormatPr defaultRowHeight="15" x14ac:dyDescent="0.25"/>
  <cols>
    <col min="1" max="1" width="17.7109375" style="114" customWidth="1"/>
    <col min="2" max="2" width="17" style="114" customWidth="1"/>
    <col min="3" max="3" width="18" style="114" customWidth="1"/>
    <col min="4" max="4" width="4.85546875" style="114" bestFit="1" customWidth="1"/>
    <col min="5" max="16384" width="9.140625" style="114"/>
  </cols>
  <sheetData>
    <row r="1" spans="1:15" ht="15.75" customHeight="1" x14ac:dyDescent="0.25">
      <c r="A1" s="563" t="s">
        <v>718</v>
      </c>
      <c r="B1" s="563"/>
      <c r="C1" s="563"/>
    </row>
    <row r="2" spans="1:15" s="134" customFormat="1" ht="25.5" x14ac:dyDescent="0.2">
      <c r="A2" s="137" t="s">
        <v>145</v>
      </c>
      <c r="B2" s="138" t="s">
        <v>116</v>
      </c>
      <c r="C2" s="139" t="s">
        <v>713</v>
      </c>
    </row>
    <row r="3" spans="1:15" s="134" customFormat="1" x14ac:dyDescent="0.2">
      <c r="A3" s="140" t="s">
        <v>103</v>
      </c>
      <c r="B3" s="141">
        <v>46</v>
      </c>
      <c r="C3" s="142">
        <v>495.38279999999992</v>
      </c>
    </row>
    <row r="4" spans="1:15" s="134" customFormat="1" x14ac:dyDescent="0.2">
      <c r="A4" s="140" t="s">
        <v>141</v>
      </c>
      <c r="B4" s="141">
        <v>3</v>
      </c>
      <c r="C4" s="141">
        <v>13.92</v>
      </c>
    </row>
    <row r="5" spans="1:15" s="134" customFormat="1" x14ac:dyDescent="0.2">
      <c r="A5" s="143">
        <v>43922</v>
      </c>
      <c r="B5" s="144">
        <v>3</v>
      </c>
      <c r="C5" s="145">
        <v>13.92</v>
      </c>
    </row>
    <row r="6" spans="1:15" s="134" customFormat="1" ht="15" customHeight="1" x14ac:dyDescent="0.2">
      <c r="A6" s="564" t="s">
        <v>717</v>
      </c>
      <c r="B6" s="564"/>
      <c r="C6" s="564"/>
      <c r="D6" s="146"/>
      <c r="E6" s="146"/>
      <c r="F6" s="146"/>
      <c r="G6" s="146"/>
      <c r="H6" s="146"/>
      <c r="I6" s="146"/>
      <c r="J6" s="146"/>
      <c r="K6" s="146"/>
      <c r="L6" s="146"/>
      <c r="M6" s="146"/>
      <c r="N6" s="146"/>
      <c r="O6" s="146"/>
    </row>
    <row r="7" spans="1:15" s="134" customFormat="1" x14ac:dyDescent="0.2">
      <c r="A7" s="565" t="s">
        <v>119</v>
      </c>
      <c r="B7" s="565"/>
      <c r="C7" s="565"/>
    </row>
    <row r="8" spans="1:15" s="134" customFormat="1" x14ac:dyDescent="0.2"/>
  </sheetData>
  <customSheetViews>
    <customSheetView guid="{24305A52-1154-42C7-AEBA-C6CC71961191}">
      <selection activeCell="G24" sqref="G24"/>
      <pageMargins left="0.7" right="0.7" top="0.75" bottom="0.75" header="0.3" footer="0.3"/>
      <pageSetup paperSize="9" orientation="portrait" r:id="rId1"/>
    </customSheetView>
    <customSheetView guid="{7B7F28D7-4946-4DF5-B4B6-7D23EA101C99}">
      <selection activeCell="G24" sqref="G24"/>
      <pageMargins left="0.7" right="0.7" top="0.75" bottom="0.75" header="0.3" footer="0.3"/>
      <pageSetup paperSize="9" orientation="portrait" r:id="rId2"/>
    </customSheetView>
    <customSheetView guid="{B1B47C0E-7F66-4A80-8423-32424C055E30}" showPageBreaks="1">
      <selection activeCell="G24" sqref="G24"/>
      <pageMargins left="0.7" right="0.7" top="0.75" bottom="0.75" header="0.3" footer="0.3"/>
      <pageSetup paperSize="9" orientation="portrait" r:id="rId3"/>
    </customSheetView>
  </customSheetViews>
  <mergeCells count="3">
    <mergeCell ref="A1:C1"/>
    <mergeCell ref="A6:C6"/>
    <mergeCell ref="A7:C7"/>
  </mergeCells>
  <pageMargins left="0.7" right="0.7" top="0.75" bottom="0.75" header="0.3" footer="0.3"/>
  <pageSetup paperSize="9" orientation="portrait" r:id="rId4"/>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S23" sqref="S23"/>
    </sheetView>
  </sheetViews>
  <sheetFormatPr defaultColWidth="9.140625" defaultRowHeight="12.75" x14ac:dyDescent="0.2"/>
  <cols>
    <col min="8" max="8" width="9.7109375" bestFit="1" customWidth="1"/>
    <col min="13" max="13" width="9.42578125" bestFit="1" customWidth="1"/>
  </cols>
  <sheetData>
    <row r="1" spans="1:15" ht="15" x14ac:dyDescent="0.2">
      <c r="A1" s="272" t="s">
        <v>951</v>
      </c>
    </row>
    <row r="2" spans="1:15" ht="36.75" customHeight="1" x14ac:dyDescent="0.2">
      <c r="A2" s="659" t="s">
        <v>575</v>
      </c>
      <c r="B2" s="659" t="s">
        <v>660</v>
      </c>
      <c r="C2" s="659" t="s">
        <v>788</v>
      </c>
      <c r="D2" s="659"/>
      <c r="E2" s="659"/>
      <c r="F2" s="660" t="s">
        <v>648</v>
      </c>
      <c r="G2" s="680"/>
      <c r="H2" s="661"/>
      <c r="I2" s="660" t="s">
        <v>97</v>
      </c>
      <c r="J2" s="661"/>
      <c r="K2" s="660" t="s">
        <v>664</v>
      </c>
      <c r="L2" s="661"/>
    </row>
    <row r="3" spans="1:15" ht="38.25" x14ac:dyDescent="0.2">
      <c r="A3" s="659"/>
      <c r="B3" s="659"/>
      <c r="C3" s="208" t="s">
        <v>792</v>
      </c>
      <c r="D3" s="208" t="s">
        <v>662</v>
      </c>
      <c r="E3" s="208" t="s">
        <v>775</v>
      </c>
      <c r="F3" s="208" t="s">
        <v>792</v>
      </c>
      <c r="G3" s="206" t="s">
        <v>662</v>
      </c>
      <c r="H3" s="206" t="s">
        <v>764</v>
      </c>
      <c r="I3" s="206" t="s">
        <v>662</v>
      </c>
      <c r="J3" s="206" t="s">
        <v>764</v>
      </c>
      <c r="K3" s="208" t="s">
        <v>766</v>
      </c>
      <c r="L3" s="208" t="s">
        <v>767</v>
      </c>
    </row>
    <row r="4" spans="1:15" x14ac:dyDescent="0.2">
      <c r="A4" s="233" t="s">
        <v>118</v>
      </c>
      <c r="B4" s="221">
        <v>120</v>
      </c>
      <c r="C4" s="262">
        <v>0.15</v>
      </c>
      <c r="D4" s="221">
        <v>36315</v>
      </c>
      <c r="E4" s="221">
        <v>3374.5538409999999</v>
      </c>
      <c r="F4" s="273">
        <v>1.4439290586630285E-3</v>
      </c>
      <c r="G4" s="221">
        <v>10584</v>
      </c>
      <c r="H4" s="221">
        <v>69.264048000000003</v>
      </c>
      <c r="I4" s="221">
        <v>46899</v>
      </c>
      <c r="J4" s="221">
        <v>3443.8178889999999</v>
      </c>
      <c r="K4" s="221">
        <v>159</v>
      </c>
      <c r="L4" s="221">
        <v>6.59</v>
      </c>
    </row>
    <row r="5" spans="1:15" x14ac:dyDescent="0.2">
      <c r="A5" s="233" t="s">
        <v>103</v>
      </c>
      <c r="B5" s="221">
        <v>259</v>
      </c>
      <c r="C5" s="262">
        <v>2.1864300000000003E-2</v>
      </c>
      <c r="D5" s="221">
        <v>65928</v>
      </c>
      <c r="E5" s="221">
        <v>5773.6021940000001</v>
      </c>
      <c r="F5" s="263">
        <v>0.01</v>
      </c>
      <c r="G5" s="221">
        <v>79626</v>
      </c>
      <c r="H5" s="221">
        <v>588.69708099999991</v>
      </c>
      <c r="I5" s="221">
        <v>145554</v>
      </c>
      <c r="J5" s="221">
        <v>6362.0044560000006</v>
      </c>
      <c r="K5" s="221">
        <v>8</v>
      </c>
      <c r="L5" s="264">
        <v>0.33</v>
      </c>
    </row>
    <row r="6" spans="1:15" x14ac:dyDescent="0.2">
      <c r="A6" s="233" t="s">
        <v>141</v>
      </c>
      <c r="B6" s="221">
        <v>18</v>
      </c>
      <c r="C6" s="261">
        <v>1.2560000000000002E-4</v>
      </c>
      <c r="D6" s="221">
        <v>1256</v>
      </c>
      <c r="E6" s="221">
        <v>57.360366999999997</v>
      </c>
      <c r="F6" s="262">
        <v>0</v>
      </c>
      <c r="G6" s="221">
        <v>0</v>
      </c>
      <c r="H6" s="221">
        <v>0</v>
      </c>
      <c r="I6" s="221">
        <v>1256</v>
      </c>
      <c r="J6" s="221">
        <v>57.360366999999997</v>
      </c>
      <c r="K6" s="221">
        <f>K7</f>
        <v>17</v>
      </c>
      <c r="L6" s="264">
        <f>L7</f>
        <v>0.76</v>
      </c>
    </row>
    <row r="7" spans="1:15" x14ac:dyDescent="0.2">
      <c r="A7" s="197">
        <v>43922</v>
      </c>
      <c r="B7" s="212">
        <v>18</v>
      </c>
      <c r="C7" s="274">
        <v>1.2560000000000002E-4</v>
      </c>
      <c r="D7" s="212">
        <v>1256</v>
      </c>
      <c r="E7" s="212">
        <v>57.360366999999997</v>
      </c>
      <c r="F7" s="275">
        <v>0</v>
      </c>
      <c r="G7" s="212">
        <v>0</v>
      </c>
      <c r="H7" s="212">
        <v>0</v>
      </c>
      <c r="I7" s="212">
        <v>1256</v>
      </c>
      <c r="J7" s="212">
        <v>57.360366999999997</v>
      </c>
      <c r="K7" s="212">
        <v>17</v>
      </c>
      <c r="L7" s="276">
        <v>0.76</v>
      </c>
    </row>
    <row r="8" spans="1:15" x14ac:dyDescent="0.2">
      <c r="A8" s="184" t="str">
        <f>'[1]1'!A8</f>
        <v>$ indicates as on April 30, 2020</v>
      </c>
      <c r="E8" s="277"/>
      <c r="H8" s="277"/>
      <c r="J8" s="277"/>
    </row>
    <row r="9" spans="1:15" x14ac:dyDescent="0.2">
      <c r="A9" s="202" t="s">
        <v>196</v>
      </c>
      <c r="J9" t="s">
        <v>753</v>
      </c>
    </row>
    <row r="10" spans="1:15" x14ac:dyDescent="0.2">
      <c r="A10" s="202"/>
    </row>
    <row r="15" spans="1:15" x14ac:dyDescent="0.2">
      <c r="M15" s="258"/>
      <c r="N15" s="258"/>
      <c r="O15" s="258"/>
    </row>
    <row r="16" spans="1:15" x14ac:dyDescent="0.2">
      <c r="M16" s="258"/>
      <c r="N16" s="258"/>
      <c r="O16" s="258"/>
    </row>
    <row r="17" spans="13:16" x14ac:dyDescent="0.2">
      <c r="M17" s="258"/>
      <c r="N17" s="258"/>
      <c r="O17" s="258"/>
    </row>
    <row r="18" spans="13:16" x14ac:dyDescent="0.2">
      <c r="M18" s="258"/>
      <c r="N18" s="258"/>
      <c r="O18" s="258"/>
    </row>
    <row r="19" spans="13:16" x14ac:dyDescent="0.2">
      <c r="M19" s="258"/>
      <c r="N19" s="258"/>
      <c r="O19" s="258"/>
    </row>
    <row r="23" spans="13:16" x14ac:dyDescent="0.2">
      <c r="P23" s="258"/>
    </row>
  </sheetData>
  <customSheetViews>
    <customSheetView guid="{24305A52-1154-42C7-AEBA-C6CC71961191}">
      <selection activeCell="S23" sqref="S23"/>
      <pageMargins left="0.7" right="0.7" top="0.75" bottom="0.75" header="0.3" footer="0.3"/>
      <pageSetup paperSize="9" orientation="portrait" r:id="rId1"/>
    </customSheetView>
    <customSheetView guid="{7B7F28D7-4946-4DF5-B4B6-7D23EA101C99}">
      <selection activeCell="S23" sqref="S23"/>
      <pageMargins left="0.7" right="0.7" top="0.75" bottom="0.75" header="0.3" footer="0.3"/>
      <pageSetup paperSize="9" orientation="portrait" r:id="rId2"/>
    </customSheetView>
    <customSheetView guid="{B1B47C0E-7F66-4A80-8423-32424C055E30}" showPageBreaks="1">
      <selection activeCell="S23" sqref="S23"/>
      <pageMargins left="0.7" right="0.7" top="0.75" bottom="0.75" header="0.3" footer="0.3"/>
      <pageSetup paperSize="9" orientation="portrait" r:id="rId3"/>
    </customSheetView>
  </customSheetViews>
  <mergeCells count="6">
    <mergeCell ref="K2:L2"/>
    <mergeCell ref="A2:A3"/>
    <mergeCell ref="B2:B3"/>
    <mergeCell ref="C2:E2"/>
    <mergeCell ref="F2:H2"/>
    <mergeCell ref="I2:J2"/>
  </mergeCells>
  <pageMargins left="0.7" right="0.7" top="0.75" bottom="0.75" header="0.3" footer="0.3"/>
  <pageSetup paperSize="9" orientation="portrait" r:id="rId4"/>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H17" sqref="H17"/>
    </sheetView>
  </sheetViews>
  <sheetFormatPr defaultRowHeight="12.75" x14ac:dyDescent="0.2"/>
  <cols>
    <col min="1" max="1" width="9.140625" style="184" customWidth="1"/>
    <col min="2" max="2" width="9.7109375" style="184" customWidth="1"/>
    <col min="3" max="3" width="7.85546875" style="184" customWidth="1"/>
    <col min="4" max="5" width="9.140625" style="184"/>
    <col min="6" max="6" width="10.7109375" style="184" customWidth="1"/>
    <col min="7" max="7" width="10.28515625" style="184" customWidth="1"/>
    <col min="8" max="8" width="9.140625" style="184"/>
    <col min="9" max="16" width="9.140625" style="172"/>
    <col min="17" max="17" width="9.140625" style="184"/>
    <col min="18" max="18" width="9" style="184" customWidth="1"/>
    <col min="19" max="16384" width="9.140625" style="184"/>
  </cols>
  <sheetData>
    <row r="1" spans="1:18" s="279" customFormat="1" ht="18" customHeight="1" x14ac:dyDescent="0.25">
      <c r="A1" s="648" t="s">
        <v>952</v>
      </c>
      <c r="B1" s="648"/>
      <c r="C1" s="648"/>
      <c r="D1" s="648"/>
      <c r="E1" s="648"/>
      <c r="F1" s="648"/>
      <c r="G1" s="648"/>
      <c r="H1" s="648"/>
      <c r="I1" s="648"/>
      <c r="J1" s="648"/>
      <c r="K1" s="648"/>
      <c r="L1" s="648"/>
      <c r="M1" s="648"/>
      <c r="N1" s="648"/>
      <c r="O1" s="278"/>
      <c r="P1" s="278"/>
    </row>
    <row r="2" spans="1:18" ht="17.25" customHeight="1" x14ac:dyDescent="0.2">
      <c r="A2" s="688" t="s">
        <v>115</v>
      </c>
      <c r="B2" s="682" t="s">
        <v>654</v>
      </c>
      <c r="C2" s="683"/>
      <c r="D2" s="683"/>
      <c r="E2" s="687"/>
      <c r="F2" s="682" t="s">
        <v>651</v>
      </c>
      <c r="G2" s="683"/>
      <c r="H2" s="683"/>
      <c r="I2" s="682" t="s">
        <v>752</v>
      </c>
      <c r="J2" s="683"/>
      <c r="K2" s="683"/>
      <c r="L2" s="687"/>
      <c r="M2" s="682" t="s">
        <v>151</v>
      </c>
      <c r="N2" s="683"/>
      <c r="O2" s="683"/>
      <c r="P2" s="687"/>
      <c r="Q2" s="682" t="s">
        <v>152</v>
      </c>
      <c r="R2" s="683"/>
    </row>
    <row r="3" spans="1:18" ht="12.75" customHeight="1" x14ac:dyDescent="0.2">
      <c r="A3" s="689"/>
      <c r="B3" s="684" t="s">
        <v>793</v>
      </c>
      <c r="C3" s="686"/>
      <c r="D3" s="660" t="s">
        <v>794</v>
      </c>
      <c r="E3" s="661"/>
      <c r="F3" s="684" t="s">
        <v>645</v>
      </c>
      <c r="G3" s="685"/>
      <c r="H3" s="686"/>
      <c r="I3" s="684" t="s">
        <v>645</v>
      </c>
      <c r="J3" s="686"/>
      <c r="K3" s="660" t="s">
        <v>795</v>
      </c>
      <c r="L3" s="661"/>
      <c r="M3" s="684" t="s">
        <v>795</v>
      </c>
      <c r="N3" s="686"/>
      <c r="O3" s="660" t="s">
        <v>645</v>
      </c>
      <c r="P3" s="661"/>
      <c r="Q3" s="660" t="s">
        <v>795</v>
      </c>
      <c r="R3" s="661"/>
    </row>
    <row r="4" spans="1:18" x14ac:dyDescent="0.2">
      <c r="A4" s="690"/>
      <c r="B4" s="280" t="s">
        <v>232</v>
      </c>
      <c r="C4" s="280" t="s">
        <v>796</v>
      </c>
      <c r="D4" s="280" t="s">
        <v>232</v>
      </c>
      <c r="E4" s="280" t="s">
        <v>796</v>
      </c>
      <c r="F4" s="280" t="s">
        <v>232</v>
      </c>
      <c r="G4" s="280" t="s">
        <v>796</v>
      </c>
      <c r="H4" s="280" t="s">
        <v>665</v>
      </c>
      <c r="I4" s="280" t="s">
        <v>232</v>
      </c>
      <c r="J4" s="280" t="s">
        <v>796</v>
      </c>
      <c r="K4" s="280" t="s">
        <v>232</v>
      </c>
      <c r="L4" s="280" t="s">
        <v>796</v>
      </c>
      <c r="M4" s="280" t="s">
        <v>232</v>
      </c>
      <c r="N4" s="280" t="s">
        <v>796</v>
      </c>
      <c r="O4" s="280" t="s">
        <v>232</v>
      </c>
      <c r="P4" s="280" t="s">
        <v>796</v>
      </c>
      <c r="Q4" s="280" t="s">
        <v>232</v>
      </c>
      <c r="R4" s="280" t="s">
        <v>796</v>
      </c>
    </row>
    <row r="5" spans="1:18" s="192" customFormat="1" x14ac:dyDescent="0.2">
      <c r="A5" s="188" t="s">
        <v>118</v>
      </c>
      <c r="B5" s="281">
        <v>38.24843636704783</v>
      </c>
      <c r="C5" s="281">
        <v>61.75156363295217</v>
      </c>
      <c r="D5" s="281">
        <v>27.622798014852613</v>
      </c>
      <c r="E5" s="281">
        <v>72.377201985147394</v>
      </c>
      <c r="F5" s="282">
        <v>44.124684505659182</v>
      </c>
      <c r="G5" s="282">
        <v>55.463657380271655</v>
      </c>
      <c r="H5" s="283">
        <v>0.41165811406914354</v>
      </c>
      <c r="I5" s="284">
        <v>7.19</v>
      </c>
      <c r="J5" s="284">
        <v>92.81</v>
      </c>
      <c r="K5" s="284">
        <v>45.46</v>
      </c>
      <c r="L5" s="284">
        <v>54.54</v>
      </c>
      <c r="M5" s="284">
        <v>92.954601508123332</v>
      </c>
      <c r="N5" s="284">
        <v>7.0453984918766688</v>
      </c>
      <c r="O5" s="284" t="s">
        <v>797</v>
      </c>
      <c r="P5" s="284" t="s">
        <v>797</v>
      </c>
      <c r="Q5" s="282">
        <v>83.932336774617426</v>
      </c>
      <c r="R5" s="282">
        <v>16.067663225382567</v>
      </c>
    </row>
    <row r="6" spans="1:18" s="192" customFormat="1" x14ac:dyDescent="0.2">
      <c r="A6" s="188" t="s">
        <v>103</v>
      </c>
      <c r="B6" s="281">
        <v>38.263375195290081</v>
      </c>
      <c r="C6" s="281">
        <v>61.736624804709926</v>
      </c>
      <c r="D6" s="281">
        <v>36.876706656365037</v>
      </c>
      <c r="E6" s="281">
        <v>63.12329334363497</v>
      </c>
      <c r="F6" s="282">
        <v>47.191851662479657</v>
      </c>
      <c r="G6" s="282">
        <v>52.042840539860727</v>
      </c>
      <c r="H6" s="283">
        <v>0.76530779765961998</v>
      </c>
      <c r="I6" s="284">
        <v>56.34039194494023</v>
      </c>
      <c r="J6" s="284">
        <v>43.65960805505977</v>
      </c>
      <c r="K6" s="284">
        <v>70.48881550130254</v>
      </c>
      <c r="L6" s="284">
        <v>29.427851165364132</v>
      </c>
      <c r="M6" s="284">
        <v>17.88576117747526</v>
      </c>
      <c r="N6" s="284">
        <v>3.9123863369926166</v>
      </c>
      <c r="O6" s="284">
        <v>51.222352305710281</v>
      </c>
      <c r="P6" s="284">
        <v>26.979500179821841</v>
      </c>
      <c r="Q6" s="284">
        <v>45.265392816655925</v>
      </c>
      <c r="R6" s="284">
        <v>54.734607183344067</v>
      </c>
    </row>
    <row r="7" spans="1:18" s="192" customFormat="1" x14ac:dyDescent="0.2">
      <c r="A7" s="188" t="s">
        <v>141</v>
      </c>
      <c r="B7" s="281">
        <v>41.228984003004001</v>
      </c>
      <c r="C7" s="281">
        <v>58.771015996996049</v>
      </c>
      <c r="D7" s="281">
        <v>36.838343802546476</v>
      </c>
      <c r="E7" s="281">
        <v>63.161656197453532</v>
      </c>
      <c r="F7" s="282">
        <v>42.834718314098083</v>
      </c>
      <c r="G7" s="282">
        <v>55.823640975250612</v>
      </c>
      <c r="H7" s="283">
        <v>1.3416407106513035</v>
      </c>
      <c r="I7" s="284">
        <v>77.480720944400218</v>
      </c>
      <c r="J7" s="284">
        <v>22.519279055599782</v>
      </c>
      <c r="K7" s="284">
        <v>80.365906794024994</v>
      </c>
      <c r="L7" s="284">
        <v>19.63409320597501</v>
      </c>
      <c r="M7" s="284">
        <v>0</v>
      </c>
      <c r="N7" s="284">
        <v>0</v>
      </c>
      <c r="O7" s="284">
        <v>50.01482181187319</v>
      </c>
      <c r="P7" s="284">
        <v>49.98517818812681</v>
      </c>
      <c r="Q7" s="284">
        <v>76.107388748053168</v>
      </c>
      <c r="R7" s="284">
        <v>23.892611251946835</v>
      </c>
    </row>
    <row r="8" spans="1:18" x14ac:dyDescent="0.2">
      <c r="A8" s="285">
        <v>43922</v>
      </c>
      <c r="B8" s="286">
        <v>41.228984003003951</v>
      </c>
      <c r="C8" s="286">
        <v>58.771015996996049</v>
      </c>
      <c r="D8" s="286">
        <v>36.838343802546476</v>
      </c>
      <c r="E8" s="286">
        <v>63.161656197453532</v>
      </c>
      <c r="F8" s="287">
        <v>42.834718314098083</v>
      </c>
      <c r="G8" s="287">
        <v>55.823640975250612</v>
      </c>
      <c r="H8" s="288">
        <v>1.3416407106513035</v>
      </c>
      <c r="I8" s="289">
        <v>77.480720944400218</v>
      </c>
      <c r="J8" s="289">
        <v>22.519279055599782</v>
      </c>
      <c r="K8" s="289">
        <v>80.365906794024994</v>
      </c>
      <c r="L8" s="289">
        <v>19.63409320597501</v>
      </c>
      <c r="M8" s="290">
        <v>0</v>
      </c>
      <c r="N8" s="290">
        <v>0</v>
      </c>
      <c r="O8" s="290">
        <v>50.01482181187319</v>
      </c>
      <c r="P8" s="290">
        <v>49.98517818812681</v>
      </c>
      <c r="Q8" s="287">
        <v>76.107388748053168</v>
      </c>
      <c r="R8" s="287">
        <v>23.892611251946835</v>
      </c>
    </row>
    <row r="9" spans="1:18" x14ac:dyDescent="0.2">
      <c r="A9" s="291" t="str">
        <f>'[1]65'!A9</f>
        <v>$ indicates as on April 30, 2020</v>
      </c>
      <c r="B9" s="291"/>
      <c r="C9" s="291"/>
      <c r="D9" s="291"/>
      <c r="E9" s="291"/>
    </row>
    <row r="10" spans="1:18" x14ac:dyDescent="0.2">
      <c r="A10" s="202" t="s">
        <v>798</v>
      </c>
      <c r="E10" s="291"/>
    </row>
  </sheetData>
  <customSheetViews>
    <customSheetView guid="{24305A52-1154-42C7-AEBA-C6CC71961191}">
      <selection activeCell="H17" sqref="H17"/>
      <pageMargins left="0.7" right="0.7" top="0.75" bottom="0.75" header="0.3" footer="0.3"/>
      <pageSetup paperSize="9" orientation="portrait" r:id="rId1"/>
    </customSheetView>
    <customSheetView guid="{7B7F28D7-4946-4DF5-B4B6-7D23EA101C99}">
      <selection activeCell="H17" sqref="H17"/>
      <pageMargins left="0.7" right="0.7" top="0.75" bottom="0.75" header="0.3" footer="0.3"/>
      <pageSetup paperSize="9" orientation="portrait" r:id="rId2"/>
    </customSheetView>
    <customSheetView guid="{B1B47C0E-7F66-4A80-8423-32424C055E30}" showPageBreaks="1">
      <selection activeCell="H17" sqref="H17"/>
      <pageMargins left="0.7" right="0.7" top="0.75" bottom="0.75" header="0.3" footer="0.3"/>
      <pageSetup paperSize="9" orientation="portrait" r:id="rId3"/>
    </customSheetView>
  </customSheetViews>
  <mergeCells count="15">
    <mergeCell ref="A1:N1"/>
    <mergeCell ref="F2:H2"/>
    <mergeCell ref="I2:L2"/>
    <mergeCell ref="M2:P2"/>
    <mergeCell ref="A2:A4"/>
    <mergeCell ref="B2:E2"/>
    <mergeCell ref="B3:C3"/>
    <mergeCell ref="D3:E3"/>
    <mergeCell ref="Q2:R2"/>
    <mergeCell ref="F3:H3"/>
    <mergeCell ref="I3:J3"/>
    <mergeCell ref="K3:L3"/>
    <mergeCell ref="M3:N3"/>
    <mergeCell ref="O3:P3"/>
    <mergeCell ref="Q3:R3"/>
  </mergeCells>
  <pageMargins left="0.7" right="0.7" top="0.75" bottom="0.75" header="0.3" footer="0.3"/>
  <pageSetup paperSize="9" orientation="portrait"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9"/>
  <sheetViews>
    <sheetView workbookViewId="0">
      <selection activeCell="Q22" sqref="Q22"/>
    </sheetView>
  </sheetViews>
  <sheetFormatPr defaultRowHeight="12.75" x14ac:dyDescent="0.2"/>
  <cols>
    <col min="1" max="1" width="9.42578125" style="292" bestFit="1" customWidth="1"/>
    <col min="2" max="2" width="17.7109375" style="292" customWidth="1"/>
    <col min="3" max="3" width="12.42578125" style="292" customWidth="1"/>
    <col min="4" max="4" width="13" style="292" customWidth="1"/>
    <col min="5" max="5" width="11" style="341" customWidth="1"/>
    <col min="6" max="6" width="11.28515625" style="341" customWidth="1"/>
    <col min="7" max="7" width="12" style="292" customWidth="1"/>
    <col min="8" max="8" width="12.5703125" style="292" customWidth="1"/>
    <col min="9" max="9" width="13" style="341" bestFit="1" customWidth="1"/>
    <col min="10" max="10" width="12" style="341" bestFit="1" customWidth="1"/>
    <col min="11" max="11" width="9.42578125" style="292" bestFit="1" customWidth="1"/>
    <col min="12" max="16384" width="9.140625" style="292"/>
  </cols>
  <sheetData>
    <row r="1" spans="1:14" ht="15" x14ac:dyDescent="0.2">
      <c r="A1" s="691" t="s">
        <v>953</v>
      </c>
      <c r="B1" s="691"/>
      <c r="C1" s="691"/>
      <c r="D1" s="691"/>
      <c r="E1" s="691"/>
      <c r="F1" s="691"/>
      <c r="G1" s="691"/>
      <c r="H1" s="691"/>
      <c r="I1" s="691"/>
      <c r="J1" s="691"/>
    </row>
    <row r="2" spans="1:14" x14ac:dyDescent="0.2">
      <c r="A2" s="664" t="s">
        <v>799</v>
      </c>
      <c r="B2" s="692" t="s">
        <v>666</v>
      </c>
      <c r="C2" s="693" t="s">
        <v>141</v>
      </c>
      <c r="D2" s="694"/>
      <c r="E2" s="693">
        <v>43556</v>
      </c>
      <c r="F2" s="694"/>
      <c r="G2" s="693">
        <v>43891</v>
      </c>
      <c r="H2" s="694"/>
      <c r="I2" s="693">
        <v>43922</v>
      </c>
      <c r="J2" s="694"/>
    </row>
    <row r="3" spans="1:14" ht="38.25" x14ac:dyDescent="0.2">
      <c r="A3" s="664"/>
      <c r="B3" s="692"/>
      <c r="C3" s="293" t="s">
        <v>774</v>
      </c>
      <c r="D3" s="231" t="s">
        <v>767</v>
      </c>
      <c r="E3" s="293" t="s">
        <v>774</v>
      </c>
      <c r="F3" s="231" t="s">
        <v>767</v>
      </c>
      <c r="G3" s="293" t="s">
        <v>774</v>
      </c>
      <c r="H3" s="231" t="s">
        <v>767</v>
      </c>
      <c r="I3" s="293" t="s">
        <v>774</v>
      </c>
      <c r="J3" s="231" t="s">
        <v>767</v>
      </c>
    </row>
    <row r="4" spans="1:14" ht="15.75" x14ac:dyDescent="0.2">
      <c r="A4" s="695" t="s">
        <v>643</v>
      </c>
      <c r="B4" s="695"/>
      <c r="C4" s="695"/>
      <c r="D4" s="695"/>
      <c r="E4" s="695"/>
      <c r="F4" s="695"/>
      <c r="G4" s="695"/>
      <c r="H4" s="695"/>
      <c r="I4" s="695"/>
      <c r="J4" s="695"/>
    </row>
    <row r="5" spans="1:14" x14ac:dyDescent="0.2">
      <c r="A5" s="294" t="s">
        <v>800</v>
      </c>
      <c r="B5" s="696" t="s">
        <v>650</v>
      </c>
      <c r="C5" s="697"/>
      <c r="D5" s="697"/>
      <c r="E5" s="697"/>
      <c r="F5" s="697"/>
      <c r="G5" s="697"/>
      <c r="H5" s="697"/>
      <c r="I5" s="697"/>
      <c r="J5" s="698"/>
      <c r="K5" s="295"/>
      <c r="L5" s="295"/>
    </row>
    <row r="6" spans="1:14" x14ac:dyDescent="0.2">
      <c r="A6" s="296">
        <v>1</v>
      </c>
      <c r="B6" s="297" t="s">
        <v>667</v>
      </c>
      <c r="C6" s="298">
        <v>0.20038758300000004</v>
      </c>
      <c r="D6" s="299">
        <v>91830.016606400037</v>
      </c>
      <c r="E6" s="298">
        <v>0.23213101499999989</v>
      </c>
      <c r="F6" s="299">
        <v>73848.884898400007</v>
      </c>
      <c r="G6" s="300">
        <v>0.58627968999999991</v>
      </c>
      <c r="H6" s="301">
        <v>246302.19459720005</v>
      </c>
      <c r="I6" s="302">
        <v>0.20038758300000004</v>
      </c>
      <c r="J6" s="301">
        <v>91830.016606400037</v>
      </c>
      <c r="K6" s="303"/>
      <c r="L6" s="303"/>
      <c r="M6" s="303"/>
    </row>
    <row r="7" spans="1:14" x14ac:dyDescent="0.2">
      <c r="A7" s="296">
        <v>2</v>
      </c>
      <c r="B7" s="297" t="s">
        <v>668</v>
      </c>
      <c r="C7" s="299">
        <v>12.050604999999997</v>
      </c>
      <c r="D7" s="299">
        <v>51187.28766419999</v>
      </c>
      <c r="E7" s="299">
        <v>14.897137000000003</v>
      </c>
      <c r="F7" s="299">
        <v>55814.12743030001</v>
      </c>
      <c r="G7" s="301">
        <v>29.788036000000012</v>
      </c>
      <c r="H7" s="301">
        <v>121722.04978100004</v>
      </c>
      <c r="I7" s="304">
        <v>12.050604999999997</v>
      </c>
      <c r="J7" s="301">
        <v>51187.28766419999</v>
      </c>
      <c r="K7" s="303"/>
      <c r="L7" s="303"/>
      <c r="M7" s="303"/>
    </row>
    <row r="8" spans="1:14" x14ac:dyDescent="0.2">
      <c r="A8" s="296"/>
      <c r="B8" s="305" t="s">
        <v>801</v>
      </c>
      <c r="C8" s="306">
        <f>SUM(C6:C7)</f>
        <v>12.250992582999997</v>
      </c>
      <c r="D8" s="306">
        <f t="shared" ref="D8:J8" si="0">SUM(D6:D7)</f>
        <v>143017.30427060003</v>
      </c>
      <c r="E8" s="306">
        <f t="shared" si="0"/>
        <v>15.129268015000003</v>
      </c>
      <c r="F8" s="306">
        <f t="shared" si="0"/>
        <v>129663.01232870002</v>
      </c>
      <c r="G8" s="306">
        <f t="shared" si="0"/>
        <v>30.374315690000014</v>
      </c>
      <c r="H8" s="306">
        <f t="shared" si="0"/>
        <v>368024.24437820009</v>
      </c>
      <c r="I8" s="306">
        <f t="shared" si="0"/>
        <v>12.250992582999997</v>
      </c>
      <c r="J8" s="306">
        <f t="shared" si="0"/>
        <v>143017.30427060003</v>
      </c>
      <c r="K8" s="307"/>
      <c r="L8" s="307"/>
      <c r="M8" s="303"/>
    </row>
    <row r="9" spans="1:14" ht="12.75" customHeight="1" x14ac:dyDescent="0.2">
      <c r="A9" s="308" t="s">
        <v>802</v>
      </c>
      <c r="B9" s="699" t="s">
        <v>803</v>
      </c>
      <c r="C9" s="700"/>
      <c r="D9" s="700"/>
      <c r="E9" s="700"/>
      <c r="F9" s="700"/>
      <c r="G9" s="700"/>
      <c r="H9" s="700"/>
      <c r="I9" s="700"/>
      <c r="J9" s="701"/>
      <c r="K9" s="303"/>
      <c r="L9" s="303"/>
      <c r="M9" s="303"/>
    </row>
    <row r="10" spans="1:14" x14ac:dyDescent="0.2">
      <c r="A10" s="296">
        <v>1</v>
      </c>
      <c r="B10" s="297" t="s">
        <v>669</v>
      </c>
      <c r="C10" s="213">
        <v>95.364000000000004</v>
      </c>
      <c r="D10" s="213">
        <v>1266.9561049999998</v>
      </c>
      <c r="E10" s="299">
        <v>692.32599999999991</v>
      </c>
      <c r="F10" s="299">
        <v>9683.8302150000018</v>
      </c>
      <c r="G10" s="213">
        <v>258.02099999999996</v>
      </c>
      <c r="H10" s="213">
        <v>3506.2449100000003</v>
      </c>
      <c r="I10" s="304">
        <v>95.364000000000004</v>
      </c>
      <c r="J10" s="299">
        <v>1266.9561049999998</v>
      </c>
      <c r="K10" s="303"/>
      <c r="L10" s="303"/>
      <c r="M10" s="303"/>
      <c r="N10" s="303"/>
    </row>
    <row r="11" spans="1:14" x14ac:dyDescent="0.2">
      <c r="A11" s="296">
        <v>2</v>
      </c>
      <c r="B11" s="297" t="s">
        <v>670</v>
      </c>
      <c r="C11" s="213">
        <v>381.28249999999997</v>
      </c>
      <c r="D11" s="213">
        <v>15137.479787499999</v>
      </c>
      <c r="E11" s="299">
        <v>955.16100000000006</v>
      </c>
      <c r="F11" s="299">
        <v>42859.898412499999</v>
      </c>
      <c r="G11" s="213">
        <v>812.14250000000004</v>
      </c>
      <c r="H11" s="213">
        <v>32746.410574999994</v>
      </c>
      <c r="I11" s="304">
        <v>381.28249999999997</v>
      </c>
      <c r="J11" s="299">
        <v>15137.479787499999</v>
      </c>
      <c r="K11" s="303"/>
      <c r="L11" s="303"/>
      <c r="M11" s="303"/>
      <c r="N11" s="303"/>
    </row>
    <row r="12" spans="1:14" x14ac:dyDescent="0.2">
      <c r="A12" s="296">
        <v>3</v>
      </c>
      <c r="B12" s="297" t="s">
        <v>671</v>
      </c>
      <c r="C12" s="213">
        <v>170.989</v>
      </c>
      <c r="D12" s="213">
        <v>2285.3352299999997</v>
      </c>
      <c r="E12" s="299">
        <v>1745.6029999999996</v>
      </c>
      <c r="F12" s="299">
        <v>23756.034465000004</v>
      </c>
      <c r="G12" s="213">
        <v>466.52800000000002</v>
      </c>
      <c r="H12" s="213">
        <v>6400.0681849999992</v>
      </c>
      <c r="I12" s="304">
        <v>170.989</v>
      </c>
      <c r="J12" s="299">
        <v>2285.3352299999997</v>
      </c>
      <c r="K12" s="303"/>
      <c r="L12" s="309"/>
      <c r="M12" s="309"/>
      <c r="N12" s="309"/>
    </row>
    <row r="13" spans="1:14" x14ac:dyDescent="0.2">
      <c r="A13" s="296">
        <v>4</v>
      </c>
      <c r="B13" s="297" t="s">
        <v>672</v>
      </c>
      <c r="C13" s="213">
        <v>176.96100000000001</v>
      </c>
      <c r="D13" s="213">
        <v>16293.145905000001</v>
      </c>
      <c r="E13" s="299">
        <v>256.10084999999998</v>
      </c>
      <c r="F13" s="299">
        <v>22922.506121500002</v>
      </c>
      <c r="G13" s="213">
        <v>506.79599999999994</v>
      </c>
      <c r="H13" s="213">
        <v>45645.900525000005</v>
      </c>
      <c r="I13" s="304">
        <v>176.96100000000001</v>
      </c>
      <c r="J13" s="299">
        <v>16293.145905000001</v>
      </c>
      <c r="K13" s="303"/>
      <c r="L13" s="303"/>
      <c r="M13" s="303"/>
      <c r="N13" s="303"/>
    </row>
    <row r="14" spans="1:14" x14ac:dyDescent="0.2">
      <c r="A14" s="296">
        <v>5</v>
      </c>
      <c r="B14" s="297" t="s">
        <v>673</v>
      </c>
      <c r="C14" s="213">
        <v>572.26</v>
      </c>
      <c r="D14" s="213">
        <v>8553.2931200000003</v>
      </c>
      <c r="E14" s="299">
        <v>3380.6559999999999</v>
      </c>
      <c r="F14" s="299">
        <v>73750.24933999998</v>
      </c>
      <c r="G14" s="213">
        <v>1104.6490000000003</v>
      </c>
      <c r="H14" s="213">
        <v>16374.217119999998</v>
      </c>
      <c r="I14" s="304">
        <v>572.26</v>
      </c>
      <c r="J14" s="299">
        <v>8553.2931200000003</v>
      </c>
      <c r="K14" s="303"/>
      <c r="L14" s="303"/>
      <c r="M14" s="309"/>
      <c r="N14" s="309"/>
    </row>
    <row r="15" spans="1:14" x14ac:dyDescent="0.2">
      <c r="A15" s="296"/>
      <c r="B15" s="305" t="s">
        <v>804</v>
      </c>
      <c r="C15" s="306">
        <f>SUM(C10:C14)</f>
        <v>1396.8564999999999</v>
      </c>
      <c r="D15" s="306">
        <f t="shared" ref="D15:J15" si="1">SUM(D10:D14)</f>
        <v>43536.210147500002</v>
      </c>
      <c r="E15" s="306">
        <f t="shared" si="1"/>
        <v>7029.8468499999999</v>
      </c>
      <c r="F15" s="306">
        <f t="shared" si="1"/>
        <v>172972.51855400001</v>
      </c>
      <c r="G15" s="306">
        <f t="shared" si="1"/>
        <v>3148.1365000000005</v>
      </c>
      <c r="H15" s="306">
        <f t="shared" si="1"/>
        <v>104672.841315</v>
      </c>
      <c r="I15" s="306">
        <f t="shared" si="1"/>
        <v>1396.8564999999999</v>
      </c>
      <c r="J15" s="306">
        <f t="shared" si="1"/>
        <v>43536.210147500002</v>
      </c>
      <c r="K15" s="307"/>
      <c r="L15" s="307"/>
      <c r="M15" s="303"/>
    </row>
    <row r="16" spans="1:14" ht="15" customHeight="1" x14ac:dyDescent="0.2">
      <c r="A16" s="308" t="s">
        <v>805</v>
      </c>
      <c r="B16" s="699" t="s">
        <v>806</v>
      </c>
      <c r="C16" s="700"/>
      <c r="D16" s="700"/>
      <c r="E16" s="700"/>
      <c r="F16" s="700"/>
      <c r="G16" s="700"/>
      <c r="H16" s="700"/>
      <c r="I16" s="700"/>
      <c r="J16" s="701"/>
      <c r="K16" s="303"/>
      <c r="L16" s="303"/>
      <c r="M16" s="303"/>
    </row>
    <row r="17" spans="1:13" x14ac:dyDescent="0.2">
      <c r="A17" s="296">
        <v>1</v>
      </c>
      <c r="B17" s="297" t="s">
        <v>674</v>
      </c>
      <c r="C17" s="310">
        <v>1.2900000000000002E-2</v>
      </c>
      <c r="D17" s="213">
        <v>2.3626299999999998</v>
      </c>
      <c r="E17" s="298">
        <v>8.4099999999999994E-2</v>
      </c>
      <c r="F17" s="299">
        <v>14.506960999999999</v>
      </c>
      <c r="G17" s="310">
        <v>3.2000000000000001E-2</v>
      </c>
      <c r="H17" s="213">
        <v>7.5862360000000013</v>
      </c>
      <c r="I17" s="311">
        <v>1.2900000000000002E-2</v>
      </c>
      <c r="J17" s="299">
        <v>2.3626299999999998</v>
      </c>
      <c r="K17" s="303"/>
      <c r="L17" s="303"/>
      <c r="M17" s="303"/>
    </row>
    <row r="18" spans="1:13" x14ac:dyDescent="0.2">
      <c r="A18" s="296">
        <v>2</v>
      </c>
      <c r="B18" s="297" t="s">
        <v>675</v>
      </c>
      <c r="C18" s="213">
        <v>93.219500000000011</v>
      </c>
      <c r="D18" s="213">
        <v>898.85559999999998</v>
      </c>
      <c r="E18" s="299">
        <v>594.14575000000013</v>
      </c>
      <c r="F18" s="299">
        <v>7785.2231499999998</v>
      </c>
      <c r="G18" s="213">
        <v>228.69675000000001</v>
      </c>
      <c r="H18" s="213">
        <v>2355.9961499999999</v>
      </c>
      <c r="I18" s="304">
        <v>93.219500000000011</v>
      </c>
      <c r="J18" s="299">
        <v>898.85559999999998</v>
      </c>
      <c r="K18" s="303"/>
      <c r="L18" s="303"/>
      <c r="M18" s="303"/>
    </row>
    <row r="19" spans="1:13" x14ac:dyDescent="0.2">
      <c r="A19" s="296">
        <v>3</v>
      </c>
      <c r="B19" s="297" t="s">
        <v>676</v>
      </c>
      <c r="C19" s="213">
        <v>421.88</v>
      </c>
      <c r="D19" s="213">
        <v>2694.9699000000001</v>
      </c>
      <c r="E19" s="299">
        <v>391.08000000000004</v>
      </c>
      <c r="F19" s="299">
        <v>2119.0546399999998</v>
      </c>
      <c r="G19" s="213">
        <v>1125.9900000000002</v>
      </c>
      <c r="H19" s="213">
        <v>7206.7960899999998</v>
      </c>
      <c r="I19" s="304">
        <v>421.88</v>
      </c>
      <c r="J19" s="299">
        <v>2694.9699000000001</v>
      </c>
      <c r="K19" s="303"/>
      <c r="L19" s="303"/>
      <c r="M19" s="303"/>
    </row>
    <row r="20" spans="1:13" ht="12" customHeight="1" x14ac:dyDescent="0.2">
      <c r="A20" s="296">
        <v>4</v>
      </c>
      <c r="B20" s="297" t="s">
        <v>677</v>
      </c>
      <c r="C20" s="213">
        <v>0.52416000000000018</v>
      </c>
      <c r="D20" s="213">
        <v>64.379570400000006</v>
      </c>
      <c r="E20" s="299">
        <v>6.0782400000000001</v>
      </c>
      <c r="F20" s="299">
        <v>886.93573319999985</v>
      </c>
      <c r="G20" s="213">
        <v>2.9098800000000002</v>
      </c>
      <c r="H20" s="213">
        <v>333.15216479999998</v>
      </c>
      <c r="I20" s="304">
        <v>0.52416000000000018</v>
      </c>
      <c r="J20" s="299">
        <v>64.379570400000006</v>
      </c>
      <c r="K20" s="303"/>
      <c r="L20" s="303"/>
      <c r="M20" s="303"/>
    </row>
    <row r="21" spans="1:13" ht="15" customHeight="1" x14ac:dyDescent="0.2">
      <c r="A21" s="296">
        <v>5</v>
      </c>
      <c r="B21" s="297" t="s">
        <v>690</v>
      </c>
      <c r="C21" s="213">
        <v>2.3480000000000003</v>
      </c>
      <c r="D21" s="213">
        <v>11.288029999999999</v>
      </c>
      <c r="E21" s="213" t="s">
        <v>349</v>
      </c>
      <c r="F21" s="213" t="s">
        <v>349</v>
      </c>
      <c r="G21" s="213">
        <v>13.283999999999999</v>
      </c>
      <c r="H21" s="213">
        <v>66.315960000000004</v>
      </c>
      <c r="I21" s="304">
        <v>2.3480000000000003</v>
      </c>
      <c r="J21" s="299">
        <v>11.288029999999999</v>
      </c>
      <c r="K21" s="303"/>
      <c r="L21" s="303"/>
      <c r="M21" s="303"/>
    </row>
    <row r="22" spans="1:13" ht="13.5" customHeight="1" x14ac:dyDescent="0.2">
      <c r="A22" s="296"/>
      <c r="B22" s="305" t="s">
        <v>807</v>
      </c>
      <c r="C22" s="306">
        <f>SUM(C17:C21)</f>
        <v>517.98455999999999</v>
      </c>
      <c r="D22" s="306">
        <f t="shared" ref="D22:J22" si="2">SUM(D17:D21)</f>
        <v>3671.8557304000001</v>
      </c>
      <c r="E22" s="306">
        <f t="shared" si="2"/>
        <v>991.38809000000026</v>
      </c>
      <c r="F22" s="306">
        <f t="shared" si="2"/>
        <v>10805.720484199999</v>
      </c>
      <c r="G22" s="306">
        <f t="shared" si="2"/>
        <v>1370.9126300000003</v>
      </c>
      <c r="H22" s="306">
        <f t="shared" si="2"/>
        <v>9969.8466007999996</v>
      </c>
      <c r="I22" s="306">
        <f t="shared" si="2"/>
        <v>517.98455999999999</v>
      </c>
      <c r="J22" s="306">
        <f t="shared" si="2"/>
        <v>3671.8557304000001</v>
      </c>
      <c r="K22" s="307"/>
      <c r="L22" s="307"/>
      <c r="M22" s="303"/>
    </row>
    <row r="23" spans="1:13" x14ac:dyDescent="0.2">
      <c r="A23" s="308" t="s">
        <v>808</v>
      </c>
      <c r="B23" s="699" t="s">
        <v>648</v>
      </c>
      <c r="C23" s="700"/>
      <c r="D23" s="700"/>
      <c r="E23" s="700"/>
      <c r="F23" s="700"/>
      <c r="G23" s="700"/>
      <c r="H23" s="700"/>
      <c r="I23" s="700"/>
      <c r="J23" s="701"/>
      <c r="K23" s="303"/>
      <c r="L23" s="303"/>
      <c r="M23" s="303"/>
    </row>
    <row r="24" spans="1:13" x14ac:dyDescent="0.2">
      <c r="A24" s="296">
        <v>1</v>
      </c>
      <c r="B24" s="297" t="s">
        <v>678</v>
      </c>
      <c r="C24" s="304">
        <v>54865.717030205</v>
      </c>
      <c r="D24" s="304">
        <v>59626.012269999999</v>
      </c>
      <c r="E24" s="299">
        <v>62102.356971425492</v>
      </c>
      <c r="F24" s="299">
        <v>202058.65768500004</v>
      </c>
      <c r="G24" s="213">
        <v>131536.50941069002</v>
      </c>
      <c r="H24" s="213">
        <v>248474.19939999992</v>
      </c>
      <c r="I24" s="304">
        <v>54865.717030205</v>
      </c>
      <c r="J24" s="299">
        <v>59626.012269999999</v>
      </c>
      <c r="K24" s="303"/>
      <c r="L24" s="303"/>
      <c r="M24" s="303"/>
    </row>
    <row r="25" spans="1:13" ht="13.5" customHeight="1" x14ac:dyDescent="0.2">
      <c r="A25" s="296">
        <v>2</v>
      </c>
      <c r="B25" s="297" t="s">
        <v>679</v>
      </c>
      <c r="C25" s="312">
        <v>2295.7762499999999</v>
      </c>
      <c r="D25" s="312">
        <v>31995.062412500003</v>
      </c>
      <c r="E25" s="313">
        <v>638.53125</v>
      </c>
      <c r="F25" s="313">
        <v>11613.1554375</v>
      </c>
      <c r="G25" s="314">
        <v>4071.4787500000002</v>
      </c>
      <c r="H25" s="314">
        <v>53553.990262499996</v>
      </c>
      <c r="I25" s="312">
        <v>2295.7762499999999</v>
      </c>
      <c r="J25" s="313">
        <v>31995.062412500003</v>
      </c>
      <c r="K25" s="303"/>
      <c r="L25" s="303"/>
      <c r="M25" s="303"/>
    </row>
    <row r="26" spans="1:13" x14ac:dyDescent="0.2">
      <c r="A26" s="308"/>
      <c r="B26" s="305" t="s">
        <v>809</v>
      </c>
      <c r="C26" s="315">
        <f>C24</f>
        <v>54865.717030205</v>
      </c>
      <c r="D26" s="315">
        <f>SUM(D24:D25)</f>
        <v>91621.07468250001</v>
      </c>
      <c r="E26" s="234">
        <f>E24</f>
        <v>62102.356971425492</v>
      </c>
      <c r="F26" s="234">
        <f>SUM(F24:F25)</f>
        <v>213671.81312250005</v>
      </c>
      <c r="G26" s="234">
        <f>G24</f>
        <v>131536.50941069002</v>
      </c>
      <c r="H26" s="234">
        <f>SUM(H24:H25)</f>
        <v>302028.18966249994</v>
      </c>
      <c r="I26" s="234">
        <f>I24</f>
        <v>54865.717030205</v>
      </c>
      <c r="J26" s="234">
        <f>SUM(J24:J25)</f>
        <v>91621.07468250001</v>
      </c>
      <c r="K26" s="307"/>
      <c r="L26" s="307"/>
      <c r="M26" s="303"/>
    </row>
    <row r="27" spans="1:13" ht="15" customHeight="1" x14ac:dyDescent="0.2">
      <c r="A27" s="703" t="s">
        <v>680</v>
      </c>
      <c r="B27" s="703"/>
      <c r="C27" s="315">
        <f>C26+C22+C15+C8</f>
        <v>56792.809082788001</v>
      </c>
      <c r="D27" s="315">
        <f>SUM(D8,D15,D22,D26)</f>
        <v>281846.44483100006</v>
      </c>
      <c r="E27" s="315">
        <f t="shared" ref="E27:J27" si="3">E26+E22+E15+E8</f>
        <v>70138.721179440501</v>
      </c>
      <c r="F27" s="315">
        <f t="shared" si="3"/>
        <v>527113.06448940013</v>
      </c>
      <c r="G27" s="315">
        <f t="shared" si="3"/>
        <v>136085.93285638001</v>
      </c>
      <c r="H27" s="315">
        <f t="shared" si="3"/>
        <v>784695.12195649999</v>
      </c>
      <c r="I27" s="315">
        <f>I26+I22+I15+I8</f>
        <v>56792.809082788001</v>
      </c>
      <c r="J27" s="315">
        <f t="shared" si="3"/>
        <v>281846.44483100006</v>
      </c>
      <c r="K27" s="303"/>
      <c r="L27" s="303"/>
    </row>
    <row r="28" spans="1:13" ht="15" customHeight="1" x14ac:dyDescent="0.2">
      <c r="A28" s="695" t="s">
        <v>644</v>
      </c>
      <c r="B28" s="695"/>
      <c r="C28" s="695"/>
      <c r="D28" s="695"/>
      <c r="E28" s="695"/>
      <c r="F28" s="695"/>
      <c r="G28" s="695"/>
      <c r="H28" s="695"/>
      <c r="I28" s="695"/>
      <c r="J28" s="695"/>
    </row>
    <row r="29" spans="1:13" ht="15" customHeight="1" x14ac:dyDescent="0.2">
      <c r="A29" s="316" t="s">
        <v>695</v>
      </c>
      <c r="B29" s="696" t="s">
        <v>650</v>
      </c>
      <c r="C29" s="697"/>
      <c r="D29" s="697"/>
      <c r="E29" s="697"/>
      <c r="F29" s="697"/>
      <c r="G29" s="697"/>
      <c r="H29" s="697"/>
      <c r="I29" s="697"/>
      <c r="J29" s="698"/>
    </row>
    <row r="30" spans="1:13" ht="15" customHeight="1" x14ac:dyDescent="0.2">
      <c r="A30" s="296">
        <v>1</v>
      </c>
      <c r="B30" s="317" t="s">
        <v>667</v>
      </c>
      <c r="C30" s="310">
        <v>1.0565999999999997E-2</v>
      </c>
      <c r="D30" s="213">
        <v>4680.8225249999996</v>
      </c>
      <c r="E30" s="318">
        <v>8.2609999999999992E-3</v>
      </c>
      <c r="F30" s="319">
        <v>2660.1477900000004</v>
      </c>
      <c r="G30" s="320">
        <v>8.0628999999999978E-2</v>
      </c>
      <c r="H30" s="213">
        <v>33550.782064999992</v>
      </c>
      <c r="I30" s="310">
        <v>1.0565999999999997E-2</v>
      </c>
      <c r="J30" s="213">
        <v>4680.8225249999996</v>
      </c>
      <c r="K30" s="303"/>
    </row>
    <row r="31" spans="1:13" ht="15" customHeight="1" x14ac:dyDescent="0.2">
      <c r="A31" s="296">
        <v>2</v>
      </c>
      <c r="B31" s="317" t="s">
        <v>668</v>
      </c>
      <c r="C31" s="320">
        <v>0.22131000000000001</v>
      </c>
      <c r="D31" s="213">
        <v>967.6786424999998</v>
      </c>
      <c r="E31" s="321">
        <v>0.29493000000000003</v>
      </c>
      <c r="F31" s="299">
        <v>1133.8833479999996</v>
      </c>
      <c r="G31" s="321">
        <v>0.35424000000000011</v>
      </c>
      <c r="H31" s="319">
        <v>1613.0949989999997</v>
      </c>
      <c r="I31" s="320">
        <v>0.22131000000000001</v>
      </c>
      <c r="J31" s="213">
        <v>967.6786424999998</v>
      </c>
      <c r="K31" s="303"/>
    </row>
    <row r="32" spans="1:13" ht="15" customHeight="1" x14ac:dyDescent="0.2">
      <c r="A32" s="322"/>
      <c r="B32" s="323" t="s">
        <v>810</v>
      </c>
      <c r="C32" s="324">
        <f>SUM(C30:C31)</f>
        <v>0.231876</v>
      </c>
      <c r="D32" s="234">
        <f t="shared" ref="D32:J32" si="4">SUM(D30:D31)</f>
        <v>5648.5011674999996</v>
      </c>
      <c r="E32" s="324">
        <f t="shared" si="4"/>
        <v>0.30319100000000004</v>
      </c>
      <c r="F32" s="234">
        <f t="shared" si="4"/>
        <v>3794.0311380000003</v>
      </c>
      <c r="G32" s="324">
        <f t="shared" si="4"/>
        <v>0.43486900000000006</v>
      </c>
      <c r="H32" s="234">
        <f t="shared" si="4"/>
        <v>35163.877063999993</v>
      </c>
      <c r="I32" s="324">
        <f t="shared" si="4"/>
        <v>0.231876</v>
      </c>
      <c r="J32" s="234">
        <f t="shared" si="4"/>
        <v>5648.5011674999996</v>
      </c>
      <c r="K32" s="325"/>
    </row>
    <row r="33" spans="1:11" ht="15" customHeight="1" x14ac:dyDescent="0.2">
      <c r="A33" s="322" t="s">
        <v>811</v>
      </c>
      <c r="B33" s="704" t="s">
        <v>812</v>
      </c>
      <c r="C33" s="705"/>
      <c r="D33" s="705"/>
      <c r="E33" s="705"/>
      <c r="F33" s="705"/>
      <c r="G33" s="705"/>
      <c r="H33" s="705"/>
      <c r="I33" s="705"/>
      <c r="J33" s="706"/>
      <c r="K33" s="303"/>
    </row>
    <row r="34" spans="1:11" ht="15" customHeight="1" x14ac:dyDescent="0.2">
      <c r="A34" s="296">
        <v>1</v>
      </c>
      <c r="B34" s="326" t="s">
        <v>670</v>
      </c>
      <c r="C34" s="310">
        <v>0.03</v>
      </c>
      <c r="D34" s="213">
        <v>1.2209924999999999</v>
      </c>
      <c r="E34" s="327">
        <v>5.851</v>
      </c>
      <c r="F34" s="327">
        <v>265.17124899999999</v>
      </c>
      <c r="G34" s="321">
        <v>0.44500000000000006</v>
      </c>
      <c r="H34" s="319">
        <v>19.152944999999999</v>
      </c>
      <c r="I34" s="310">
        <v>0.03</v>
      </c>
      <c r="J34" s="213">
        <v>1.2209924999999999</v>
      </c>
      <c r="K34" s="303"/>
    </row>
    <row r="35" spans="1:11" ht="15" customHeight="1" x14ac:dyDescent="0.2">
      <c r="A35" s="296">
        <v>2</v>
      </c>
      <c r="B35" s="326" t="s">
        <v>673</v>
      </c>
      <c r="C35" s="213" t="s">
        <v>349</v>
      </c>
      <c r="D35" s="213" t="s">
        <v>349</v>
      </c>
      <c r="E35" s="327">
        <v>21.310000000000002</v>
      </c>
      <c r="F35" s="327">
        <v>477.59880500000003</v>
      </c>
      <c r="G35" s="318">
        <v>2.6000000000000002E-2</v>
      </c>
      <c r="H35" s="321">
        <v>0.43183899999999997</v>
      </c>
      <c r="I35" s="213" t="s">
        <v>349</v>
      </c>
      <c r="J35" s="213" t="s">
        <v>349</v>
      </c>
      <c r="K35" s="303"/>
    </row>
    <row r="36" spans="1:11" ht="15" customHeight="1" x14ac:dyDescent="0.2">
      <c r="A36" s="328"/>
      <c r="B36" s="323" t="s">
        <v>813</v>
      </c>
      <c r="C36" s="329">
        <f t="shared" ref="C36:J36" si="5">SUM(C34:C35)</f>
        <v>0.03</v>
      </c>
      <c r="D36" s="329">
        <f t="shared" si="5"/>
        <v>1.2209924999999999</v>
      </c>
      <c r="E36" s="330">
        <f t="shared" si="5"/>
        <v>27.161000000000001</v>
      </c>
      <c r="F36" s="330">
        <f t="shared" si="5"/>
        <v>742.77005400000007</v>
      </c>
      <c r="G36" s="331">
        <f t="shared" si="5"/>
        <v>0.47100000000000009</v>
      </c>
      <c r="H36" s="332">
        <f t="shared" si="5"/>
        <v>19.584783999999999</v>
      </c>
      <c r="I36" s="329">
        <f t="shared" si="5"/>
        <v>0.03</v>
      </c>
      <c r="J36" s="234">
        <f t="shared" si="5"/>
        <v>1.2209924999999999</v>
      </c>
      <c r="K36" s="325"/>
    </row>
    <row r="37" spans="1:11" ht="15" customHeight="1" x14ac:dyDescent="0.2">
      <c r="A37" s="322" t="s">
        <v>814</v>
      </c>
      <c r="B37" s="704" t="s">
        <v>648</v>
      </c>
      <c r="C37" s="705"/>
      <c r="D37" s="705"/>
      <c r="E37" s="705"/>
      <c r="F37" s="705"/>
      <c r="G37" s="705"/>
      <c r="H37" s="705"/>
      <c r="I37" s="705"/>
      <c r="J37" s="706"/>
      <c r="K37" s="303"/>
    </row>
    <row r="38" spans="1:11" ht="15" customHeight="1" x14ac:dyDescent="0.2">
      <c r="A38" s="296">
        <v>1</v>
      </c>
      <c r="B38" s="326" t="s">
        <v>678</v>
      </c>
      <c r="C38" s="213">
        <v>1995.5798379400003</v>
      </c>
      <c r="D38" s="213">
        <v>2847.4844459999995</v>
      </c>
      <c r="E38" s="299">
        <v>1272.7148888500001</v>
      </c>
      <c r="F38" s="299">
        <v>4148.4456880000007</v>
      </c>
      <c r="G38" s="319">
        <v>4886.9987066049998</v>
      </c>
      <c r="H38" s="319">
        <v>11635.649196999999</v>
      </c>
      <c r="I38" s="213">
        <v>1995.5798379400003</v>
      </c>
      <c r="J38" s="213">
        <v>2847.4844459999995</v>
      </c>
      <c r="K38" s="325"/>
    </row>
    <row r="39" spans="1:11" ht="15" customHeight="1" x14ac:dyDescent="0.2">
      <c r="A39" s="707" t="s">
        <v>815</v>
      </c>
      <c r="B39" s="707"/>
      <c r="C39" s="234">
        <f t="shared" ref="C39:J39" si="6">SUM(C32+C36+C38)</f>
        <v>1995.8417139400003</v>
      </c>
      <c r="D39" s="234">
        <f>SUM(D32+D36+D38)</f>
        <v>8497.2066059999997</v>
      </c>
      <c r="E39" s="234">
        <f>SUM(E32+E36+E38)</f>
        <v>1300.1790798500001</v>
      </c>
      <c r="F39" s="234">
        <f>SUM(F32+F36+F38)</f>
        <v>8685.2468800000024</v>
      </c>
      <c r="G39" s="234">
        <f t="shared" si="6"/>
        <v>4887.904575605</v>
      </c>
      <c r="H39" s="234">
        <f t="shared" si="6"/>
        <v>46819.111044999991</v>
      </c>
      <c r="I39" s="234">
        <f t="shared" si="6"/>
        <v>1995.8417139400003</v>
      </c>
      <c r="J39" s="234">
        <f t="shared" si="6"/>
        <v>8497.2066059999997</v>
      </c>
      <c r="K39" s="303"/>
    </row>
    <row r="40" spans="1:11" x14ac:dyDescent="0.2">
      <c r="A40" s="333" t="str">
        <f>'[1]65'!A9</f>
        <v>$ indicates as on April 30, 2020</v>
      </c>
      <c r="B40" s="334"/>
      <c r="E40" s="292"/>
      <c r="F40" s="292"/>
      <c r="I40" s="292"/>
      <c r="J40" s="335"/>
    </row>
    <row r="41" spans="1:11" x14ac:dyDescent="0.2">
      <c r="A41" s="336" t="s">
        <v>816</v>
      </c>
      <c r="B41" s="336"/>
      <c r="C41" s="336"/>
      <c r="D41" s="336"/>
      <c r="E41" s="336"/>
      <c r="F41" s="336"/>
      <c r="G41" s="336"/>
      <c r="H41" s="336" t="s">
        <v>753</v>
      </c>
      <c r="I41" s="336"/>
      <c r="J41" s="292"/>
    </row>
    <row r="42" spans="1:11" x14ac:dyDescent="0.2">
      <c r="A42" s="336" t="s">
        <v>817</v>
      </c>
      <c r="B42" s="336"/>
      <c r="C42" s="336"/>
      <c r="D42" s="336"/>
      <c r="E42" s="336"/>
      <c r="F42" s="336" t="s">
        <v>753</v>
      </c>
      <c r="G42" s="336"/>
      <c r="H42" s="336"/>
      <c r="I42" s="336"/>
      <c r="J42" s="336"/>
    </row>
    <row r="43" spans="1:11" x14ac:dyDescent="0.2">
      <c r="A43" s="702" t="s">
        <v>818</v>
      </c>
      <c r="B43" s="702"/>
      <c r="C43" s="702"/>
      <c r="D43" s="702"/>
      <c r="E43" s="702"/>
      <c r="F43" s="702"/>
      <c r="G43" s="702"/>
      <c r="H43" s="702"/>
      <c r="I43" s="702"/>
      <c r="J43" s="292"/>
    </row>
    <row r="44" spans="1:11" x14ac:dyDescent="0.2">
      <c r="A44" s="251" t="s">
        <v>681</v>
      </c>
      <c r="E44" s="337"/>
      <c r="F44" s="337"/>
      <c r="I44" s="303"/>
      <c r="J44" s="292"/>
    </row>
    <row r="45" spans="1:11" x14ac:dyDescent="0.2">
      <c r="C45" s="338"/>
      <c r="D45" s="338"/>
      <c r="E45" s="338"/>
      <c r="F45" s="292"/>
      <c r="G45" s="338"/>
      <c r="H45" s="338"/>
      <c r="I45" s="338"/>
      <c r="J45" s="338"/>
    </row>
    <row r="46" spans="1:11" x14ac:dyDescent="0.2">
      <c r="E46" s="337"/>
      <c r="F46" s="337"/>
      <c r="I46" s="292"/>
      <c r="J46" s="292"/>
    </row>
    <row r="47" spans="1:11" x14ac:dyDescent="0.2">
      <c r="E47" s="337"/>
      <c r="F47" s="337"/>
      <c r="I47" s="292"/>
      <c r="J47" s="292"/>
    </row>
    <row r="48" spans="1:11" x14ac:dyDescent="0.2">
      <c r="E48" s="337"/>
      <c r="F48" s="337"/>
      <c r="I48" s="292"/>
      <c r="J48" s="292"/>
    </row>
    <row r="49" spans="5:10" x14ac:dyDescent="0.2">
      <c r="E49" s="337"/>
      <c r="F49" s="337"/>
      <c r="H49" s="339"/>
      <c r="I49" s="292"/>
      <c r="J49" s="292"/>
    </row>
    <row r="50" spans="5:10" x14ac:dyDescent="0.2">
      <c r="E50" s="337"/>
      <c r="F50" s="337"/>
      <c r="I50" s="292"/>
      <c r="J50" s="292"/>
    </row>
    <row r="51" spans="5:10" x14ac:dyDescent="0.2">
      <c r="E51" s="337"/>
      <c r="F51" s="337"/>
      <c r="I51" s="292"/>
      <c r="J51" s="292"/>
    </row>
    <row r="52" spans="5:10" x14ac:dyDescent="0.2">
      <c r="E52" s="337"/>
      <c r="F52" s="337"/>
      <c r="I52" s="340"/>
      <c r="J52" s="337"/>
    </row>
    <row r="53" spans="5:10" x14ac:dyDescent="0.2">
      <c r="E53" s="337"/>
      <c r="F53" s="337"/>
      <c r="I53" s="340"/>
      <c r="J53" s="337"/>
    </row>
    <row r="54" spans="5:10" x14ac:dyDescent="0.2">
      <c r="E54" s="337"/>
      <c r="F54" s="337"/>
      <c r="I54" s="340"/>
      <c r="J54" s="337"/>
    </row>
    <row r="55" spans="5:10" x14ac:dyDescent="0.2">
      <c r="E55" s="337"/>
      <c r="F55" s="337"/>
      <c r="I55" s="340"/>
      <c r="J55" s="337"/>
    </row>
    <row r="56" spans="5:10" x14ac:dyDescent="0.2">
      <c r="E56" s="337"/>
      <c r="F56" s="337"/>
      <c r="I56" s="340"/>
      <c r="J56" s="337"/>
    </row>
    <row r="57" spans="5:10" x14ac:dyDescent="0.2">
      <c r="E57" s="337"/>
      <c r="F57" s="337"/>
      <c r="I57" s="340"/>
      <c r="J57" s="337"/>
    </row>
    <row r="58" spans="5:10" x14ac:dyDescent="0.2">
      <c r="E58" s="337"/>
      <c r="F58" s="337"/>
      <c r="I58" s="340"/>
      <c r="J58" s="337"/>
    </row>
    <row r="59" spans="5:10" x14ac:dyDescent="0.2">
      <c r="E59" s="337"/>
      <c r="F59" s="337"/>
      <c r="I59" s="340"/>
      <c r="J59" s="337"/>
    </row>
    <row r="60" spans="5:10" x14ac:dyDescent="0.2">
      <c r="E60" s="337"/>
      <c r="F60" s="337"/>
      <c r="I60" s="337"/>
      <c r="J60" s="337"/>
    </row>
    <row r="61" spans="5:10" x14ac:dyDescent="0.2">
      <c r="E61" s="337"/>
      <c r="F61" s="337"/>
      <c r="I61" s="337"/>
      <c r="J61" s="337"/>
    </row>
    <row r="62" spans="5:10" x14ac:dyDescent="0.2">
      <c r="E62" s="337"/>
      <c r="F62" s="337"/>
      <c r="I62" s="337"/>
      <c r="J62" s="337"/>
    </row>
    <row r="63" spans="5:10" x14ac:dyDescent="0.2">
      <c r="E63" s="337"/>
      <c r="F63" s="337"/>
      <c r="I63" s="337"/>
      <c r="J63" s="337"/>
    </row>
    <row r="64" spans="5:10" x14ac:dyDescent="0.2">
      <c r="E64" s="337"/>
      <c r="F64" s="337"/>
      <c r="I64" s="337"/>
      <c r="J64" s="337"/>
    </row>
    <row r="65" spans="5:10" x14ac:dyDescent="0.2">
      <c r="E65" s="337"/>
      <c r="F65" s="337"/>
      <c r="I65" s="337"/>
      <c r="J65" s="337"/>
    </row>
    <row r="66" spans="5:10" x14ac:dyDescent="0.2">
      <c r="E66" s="337"/>
      <c r="F66" s="337"/>
      <c r="I66" s="337"/>
      <c r="J66" s="337"/>
    </row>
    <row r="67" spans="5:10" x14ac:dyDescent="0.2">
      <c r="E67" s="337"/>
      <c r="F67" s="337"/>
      <c r="I67" s="337"/>
      <c r="J67" s="337"/>
    </row>
    <row r="68" spans="5:10" x14ac:dyDescent="0.2">
      <c r="E68" s="337"/>
      <c r="F68" s="337"/>
      <c r="I68" s="337"/>
      <c r="J68" s="337"/>
    </row>
    <row r="69" spans="5:10" x14ac:dyDescent="0.2">
      <c r="E69" s="337"/>
      <c r="F69" s="337"/>
      <c r="I69" s="337"/>
      <c r="J69" s="337"/>
    </row>
    <row r="70" spans="5:10" x14ac:dyDescent="0.2">
      <c r="E70" s="337"/>
      <c r="F70" s="337"/>
      <c r="I70" s="337"/>
      <c r="J70" s="337"/>
    </row>
    <row r="71" spans="5:10" x14ac:dyDescent="0.2">
      <c r="E71" s="337"/>
      <c r="F71" s="337"/>
      <c r="I71" s="337"/>
      <c r="J71" s="337"/>
    </row>
    <row r="72" spans="5:10" x14ac:dyDescent="0.2">
      <c r="E72" s="337"/>
      <c r="F72" s="337"/>
      <c r="I72" s="337"/>
      <c r="J72" s="337"/>
    </row>
    <row r="73" spans="5:10" x14ac:dyDescent="0.2">
      <c r="E73" s="337"/>
      <c r="F73" s="337"/>
      <c r="I73" s="337"/>
      <c r="J73" s="337"/>
    </row>
    <row r="74" spans="5:10" x14ac:dyDescent="0.2">
      <c r="E74" s="337"/>
      <c r="F74" s="337"/>
      <c r="I74" s="337"/>
      <c r="J74" s="337"/>
    </row>
    <row r="75" spans="5:10" x14ac:dyDescent="0.2">
      <c r="E75" s="337"/>
      <c r="F75" s="337"/>
      <c r="I75" s="337"/>
      <c r="J75" s="337"/>
    </row>
    <row r="76" spans="5:10" x14ac:dyDescent="0.2">
      <c r="E76" s="337"/>
      <c r="F76" s="337"/>
      <c r="I76" s="337"/>
      <c r="J76" s="337"/>
    </row>
    <row r="77" spans="5:10" x14ac:dyDescent="0.2">
      <c r="E77" s="337"/>
      <c r="F77" s="337"/>
      <c r="I77" s="337"/>
      <c r="J77" s="337"/>
    </row>
    <row r="78" spans="5:10" x14ac:dyDescent="0.2">
      <c r="E78" s="337"/>
      <c r="F78" s="337"/>
      <c r="I78" s="337"/>
      <c r="J78" s="337"/>
    </row>
    <row r="79" spans="5:10" x14ac:dyDescent="0.2">
      <c r="E79" s="337"/>
      <c r="F79" s="337"/>
      <c r="I79" s="337"/>
      <c r="J79" s="337"/>
    </row>
    <row r="80" spans="5:10" x14ac:dyDescent="0.2">
      <c r="E80" s="337"/>
      <c r="F80" s="337"/>
      <c r="I80" s="337"/>
      <c r="J80" s="337"/>
    </row>
    <row r="81" spans="5:10" x14ac:dyDescent="0.2">
      <c r="E81" s="337"/>
      <c r="F81" s="337"/>
      <c r="I81" s="337"/>
      <c r="J81" s="337"/>
    </row>
    <row r="82" spans="5:10" x14ac:dyDescent="0.2">
      <c r="E82" s="337"/>
      <c r="F82" s="337"/>
      <c r="I82" s="337"/>
      <c r="J82" s="337"/>
    </row>
    <row r="83" spans="5:10" x14ac:dyDescent="0.2">
      <c r="E83" s="337"/>
      <c r="F83" s="337"/>
      <c r="I83" s="337"/>
      <c r="J83" s="337"/>
    </row>
    <row r="84" spans="5:10" x14ac:dyDescent="0.2">
      <c r="E84" s="337"/>
      <c r="F84" s="337"/>
      <c r="I84" s="337"/>
      <c r="J84" s="337"/>
    </row>
    <row r="85" spans="5:10" x14ac:dyDescent="0.2">
      <c r="E85" s="337"/>
      <c r="F85" s="337"/>
      <c r="I85" s="337"/>
      <c r="J85" s="337"/>
    </row>
    <row r="86" spans="5:10" x14ac:dyDescent="0.2">
      <c r="E86" s="337"/>
      <c r="F86" s="337"/>
      <c r="I86" s="337"/>
      <c r="J86" s="337"/>
    </row>
    <row r="87" spans="5:10" x14ac:dyDescent="0.2">
      <c r="E87" s="337"/>
      <c r="F87" s="337"/>
      <c r="I87" s="337"/>
      <c r="J87" s="337"/>
    </row>
    <row r="88" spans="5:10" x14ac:dyDescent="0.2">
      <c r="E88" s="337"/>
      <c r="F88" s="337"/>
      <c r="I88" s="337"/>
      <c r="J88" s="337"/>
    </row>
    <row r="89" spans="5:10" x14ac:dyDescent="0.2">
      <c r="E89" s="337"/>
      <c r="F89" s="337"/>
      <c r="I89" s="337"/>
      <c r="J89" s="337"/>
    </row>
    <row r="90" spans="5:10" x14ac:dyDescent="0.2">
      <c r="E90" s="337"/>
      <c r="F90" s="337"/>
      <c r="I90" s="337"/>
      <c r="J90" s="337"/>
    </row>
    <row r="91" spans="5:10" x14ac:dyDescent="0.2">
      <c r="E91" s="337"/>
      <c r="F91" s="337"/>
      <c r="I91" s="337"/>
      <c r="J91" s="337"/>
    </row>
    <row r="92" spans="5:10" x14ac:dyDescent="0.2">
      <c r="E92" s="337"/>
      <c r="F92" s="337"/>
      <c r="I92" s="337"/>
      <c r="J92" s="337"/>
    </row>
    <row r="93" spans="5:10" x14ac:dyDescent="0.2">
      <c r="E93" s="337"/>
      <c r="F93" s="337"/>
      <c r="I93" s="337"/>
      <c r="J93" s="337"/>
    </row>
    <row r="94" spans="5:10" x14ac:dyDescent="0.2">
      <c r="E94" s="337"/>
      <c r="F94" s="337"/>
      <c r="I94" s="337"/>
      <c r="J94" s="337"/>
    </row>
    <row r="95" spans="5:10" x14ac:dyDescent="0.2">
      <c r="E95" s="337"/>
      <c r="F95" s="337"/>
      <c r="I95" s="337"/>
      <c r="J95" s="337"/>
    </row>
    <row r="96" spans="5:10" x14ac:dyDescent="0.2">
      <c r="E96" s="337"/>
      <c r="F96" s="337"/>
      <c r="I96" s="337"/>
      <c r="J96" s="337"/>
    </row>
    <row r="97" spans="5:10" x14ac:dyDescent="0.2">
      <c r="E97" s="337"/>
      <c r="F97" s="337"/>
      <c r="I97" s="337"/>
      <c r="J97" s="337"/>
    </row>
    <row r="98" spans="5:10" x14ac:dyDescent="0.2">
      <c r="E98" s="337"/>
      <c r="F98" s="337"/>
      <c r="I98" s="337"/>
      <c r="J98" s="337"/>
    </row>
    <row r="99" spans="5:10" x14ac:dyDescent="0.2">
      <c r="E99" s="337"/>
      <c r="F99" s="337"/>
      <c r="I99" s="337"/>
      <c r="J99" s="337"/>
    </row>
    <row r="100" spans="5:10" x14ac:dyDescent="0.2">
      <c r="E100" s="337"/>
      <c r="F100" s="337"/>
      <c r="I100" s="337"/>
      <c r="J100" s="337"/>
    </row>
    <row r="101" spans="5:10" x14ac:dyDescent="0.2">
      <c r="E101" s="337"/>
      <c r="F101" s="337"/>
      <c r="I101" s="337"/>
      <c r="J101" s="337"/>
    </row>
    <row r="102" spans="5:10" x14ac:dyDescent="0.2">
      <c r="E102" s="337"/>
      <c r="F102" s="337"/>
      <c r="I102" s="337"/>
      <c r="J102" s="337"/>
    </row>
    <row r="103" spans="5:10" x14ac:dyDescent="0.2">
      <c r="E103" s="337"/>
      <c r="F103" s="337"/>
      <c r="I103" s="337"/>
      <c r="J103" s="337"/>
    </row>
    <row r="104" spans="5:10" x14ac:dyDescent="0.2">
      <c r="E104" s="337"/>
      <c r="F104" s="337"/>
      <c r="I104" s="337"/>
      <c r="J104" s="337"/>
    </row>
    <row r="105" spans="5:10" x14ac:dyDescent="0.2">
      <c r="E105" s="337"/>
      <c r="F105" s="337"/>
      <c r="I105" s="337"/>
      <c r="J105" s="337"/>
    </row>
    <row r="106" spans="5:10" x14ac:dyDescent="0.2">
      <c r="E106" s="337"/>
      <c r="F106" s="337"/>
      <c r="I106" s="337"/>
      <c r="J106" s="337"/>
    </row>
    <row r="107" spans="5:10" x14ac:dyDescent="0.2">
      <c r="E107" s="337"/>
      <c r="F107" s="337"/>
      <c r="I107" s="337"/>
      <c r="J107" s="337"/>
    </row>
    <row r="108" spans="5:10" x14ac:dyDescent="0.2">
      <c r="E108" s="337"/>
      <c r="F108" s="337"/>
      <c r="I108" s="337"/>
      <c r="J108" s="337"/>
    </row>
    <row r="109" spans="5:10" x14ac:dyDescent="0.2">
      <c r="E109" s="337"/>
      <c r="F109" s="337"/>
      <c r="I109" s="337"/>
      <c r="J109" s="337"/>
    </row>
    <row r="110" spans="5:10" x14ac:dyDescent="0.2">
      <c r="E110" s="337"/>
      <c r="F110" s="337"/>
      <c r="I110" s="337"/>
      <c r="J110" s="337"/>
    </row>
    <row r="111" spans="5:10" x14ac:dyDescent="0.2">
      <c r="E111" s="337"/>
      <c r="F111" s="337"/>
      <c r="I111" s="337"/>
      <c r="J111" s="337"/>
    </row>
    <row r="112" spans="5:10" x14ac:dyDescent="0.2">
      <c r="E112" s="337"/>
      <c r="F112" s="337"/>
      <c r="I112" s="337"/>
      <c r="J112" s="337"/>
    </row>
    <row r="113" spans="5:10" x14ac:dyDescent="0.2">
      <c r="E113" s="337"/>
      <c r="F113" s="337"/>
      <c r="I113" s="337"/>
      <c r="J113" s="337"/>
    </row>
    <row r="114" spans="5:10" x14ac:dyDescent="0.2">
      <c r="E114" s="337"/>
      <c r="F114" s="337"/>
      <c r="I114" s="337"/>
      <c r="J114" s="337"/>
    </row>
    <row r="115" spans="5:10" x14ac:dyDescent="0.2">
      <c r="E115" s="337"/>
      <c r="F115" s="337"/>
      <c r="I115" s="337"/>
      <c r="J115" s="337"/>
    </row>
    <row r="116" spans="5:10" x14ac:dyDescent="0.2">
      <c r="E116" s="337"/>
      <c r="F116" s="337"/>
      <c r="I116" s="337"/>
      <c r="J116" s="337"/>
    </row>
    <row r="117" spans="5:10" x14ac:dyDescent="0.2">
      <c r="E117" s="337"/>
      <c r="F117" s="337"/>
      <c r="I117" s="337"/>
      <c r="J117" s="337"/>
    </row>
    <row r="118" spans="5:10" x14ac:dyDescent="0.2">
      <c r="E118" s="337"/>
      <c r="F118" s="337"/>
      <c r="I118" s="337"/>
      <c r="J118" s="337"/>
    </row>
    <row r="119" spans="5:10" x14ac:dyDescent="0.2">
      <c r="E119" s="337"/>
      <c r="F119" s="337"/>
      <c r="I119" s="337"/>
      <c r="J119" s="337"/>
    </row>
    <row r="120" spans="5:10" x14ac:dyDescent="0.2">
      <c r="E120" s="337"/>
      <c r="F120" s="337"/>
      <c r="I120" s="337"/>
      <c r="J120" s="337"/>
    </row>
    <row r="121" spans="5:10" x14ac:dyDescent="0.2">
      <c r="E121" s="337"/>
      <c r="F121" s="337"/>
      <c r="I121" s="337"/>
      <c r="J121" s="337"/>
    </row>
    <row r="122" spans="5:10" x14ac:dyDescent="0.2">
      <c r="E122" s="337"/>
      <c r="F122" s="337"/>
      <c r="I122" s="337"/>
      <c r="J122" s="337"/>
    </row>
    <row r="123" spans="5:10" x14ac:dyDescent="0.2">
      <c r="E123" s="337"/>
      <c r="F123" s="337"/>
      <c r="I123" s="337"/>
      <c r="J123" s="337"/>
    </row>
    <row r="124" spans="5:10" x14ac:dyDescent="0.2">
      <c r="E124" s="337"/>
      <c r="F124" s="337"/>
      <c r="I124" s="337"/>
      <c r="J124" s="337"/>
    </row>
    <row r="125" spans="5:10" x14ac:dyDescent="0.2">
      <c r="E125" s="337"/>
      <c r="F125" s="337"/>
      <c r="I125" s="337"/>
      <c r="J125" s="337"/>
    </row>
    <row r="126" spans="5:10" x14ac:dyDescent="0.2">
      <c r="E126" s="337"/>
      <c r="F126" s="337"/>
      <c r="I126" s="337"/>
      <c r="J126" s="337"/>
    </row>
    <row r="127" spans="5:10" x14ac:dyDescent="0.2">
      <c r="E127" s="337"/>
      <c r="F127" s="337"/>
      <c r="I127" s="337"/>
      <c r="J127" s="337"/>
    </row>
    <row r="128" spans="5:10" x14ac:dyDescent="0.2">
      <c r="E128" s="337"/>
      <c r="F128" s="337"/>
      <c r="I128" s="337"/>
      <c r="J128" s="337"/>
    </row>
    <row r="129" spans="5:10" x14ac:dyDescent="0.2">
      <c r="E129" s="337"/>
      <c r="F129" s="337"/>
      <c r="I129" s="337"/>
      <c r="J129" s="337"/>
    </row>
    <row r="130" spans="5:10" x14ac:dyDescent="0.2">
      <c r="E130" s="337"/>
      <c r="F130" s="337"/>
      <c r="I130" s="337"/>
      <c r="J130" s="337"/>
    </row>
    <row r="131" spans="5:10" x14ac:dyDescent="0.2">
      <c r="E131" s="337"/>
      <c r="F131" s="337"/>
      <c r="I131" s="337"/>
      <c r="J131" s="337"/>
    </row>
    <row r="132" spans="5:10" x14ac:dyDescent="0.2">
      <c r="E132" s="337"/>
      <c r="F132" s="337"/>
      <c r="I132" s="337"/>
      <c r="J132" s="337"/>
    </row>
    <row r="133" spans="5:10" x14ac:dyDescent="0.2">
      <c r="E133" s="337"/>
      <c r="F133" s="337"/>
      <c r="I133" s="337"/>
      <c r="J133" s="337"/>
    </row>
    <row r="134" spans="5:10" x14ac:dyDescent="0.2">
      <c r="E134" s="337"/>
      <c r="F134" s="337"/>
      <c r="I134" s="337"/>
      <c r="J134" s="337"/>
    </row>
    <row r="135" spans="5:10" x14ac:dyDescent="0.2">
      <c r="E135" s="337"/>
      <c r="F135" s="337"/>
      <c r="I135" s="337"/>
      <c r="J135" s="337"/>
    </row>
    <row r="136" spans="5:10" x14ac:dyDescent="0.2">
      <c r="E136" s="337"/>
      <c r="F136" s="337"/>
      <c r="I136" s="337"/>
      <c r="J136" s="337"/>
    </row>
    <row r="137" spans="5:10" x14ac:dyDescent="0.2">
      <c r="E137" s="337"/>
      <c r="F137" s="337"/>
      <c r="I137" s="337"/>
      <c r="J137" s="337"/>
    </row>
    <row r="138" spans="5:10" x14ac:dyDescent="0.2">
      <c r="E138" s="337"/>
      <c r="F138" s="337"/>
      <c r="I138" s="337"/>
      <c r="J138" s="337"/>
    </row>
    <row r="139" spans="5:10" x14ac:dyDescent="0.2">
      <c r="E139" s="337"/>
      <c r="F139" s="337"/>
      <c r="I139" s="337"/>
      <c r="J139" s="337"/>
    </row>
    <row r="140" spans="5:10" x14ac:dyDescent="0.2">
      <c r="E140" s="337"/>
      <c r="F140" s="337"/>
      <c r="I140" s="337"/>
      <c r="J140" s="337"/>
    </row>
    <row r="141" spans="5:10" x14ac:dyDescent="0.2">
      <c r="E141" s="337"/>
      <c r="F141" s="337"/>
      <c r="I141" s="337"/>
      <c r="J141" s="337"/>
    </row>
    <row r="142" spans="5:10" x14ac:dyDescent="0.2">
      <c r="E142" s="337"/>
      <c r="F142" s="337"/>
      <c r="I142" s="337"/>
      <c r="J142" s="337"/>
    </row>
    <row r="143" spans="5:10" x14ac:dyDescent="0.2">
      <c r="E143" s="337"/>
      <c r="F143" s="337"/>
      <c r="I143" s="337"/>
      <c r="J143" s="337"/>
    </row>
    <row r="144" spans="5:10" x14ac:dyDescent="0.2">
      <c r="E144" s="337"/>
      <c r="F144" s="337"/>
      <c r="I144" s="337"/>
      <c r="J144" s="337"/>
    </row>
    <row r="145" spans="5:10" x14ac:dyDescent="0.2">
      <c r="E145" s="337"/>
      <c r="F145" s="337"/>
      <c r="I145" s="337"/>
      <c r="J145" s="337"/>
    </row>
    <row r="146" spans="5:10" x14ac:dyDescent="0.2">
      <c r="E146" s="337"/>
      <c r="F146" s="337"/>
      <c r="I146" s="337"/>
      <c r="J146" s="337"/>
    </row>
    <row r="147" spans="5:10" x14ac:dyDescent="0.2">
      <c r="E147" s="337"/>
      <c r="F147" s="337"/>
      <c r="I147" s="337"/>
      <c r="J147" s="337"/>
    </row>
    <row r="148" spans="5:10" x14ac:dyDescent="0.2">
      <c r="E148" s="337"/>
      <c r="F148" s="337"/>
      <c r="I148" s="337"/>
      <c r="J148" s="337"/>
    </row>
    <row r="149" spans="5:10" x14ac:dyDescent="0.2">
      <c r="E149" s="337"/>
      <c r="F149" s="337"/>
      <c r="I149" s="337"/>
      <c r="J149" s="337"/>
    </row>
    <row r="150" spans="5:10" x14ac:dyDescent="0.2">
      <c r="E150" s="337"/>
      <c r="F150" s="337"/>
      <c r="I150" s="337"/>
      <c r="J150" s="337"/>
    </row>
    <row r="151" spans="5:10" x14ac:dyDescent="0.2">
      <c r="E151" s="337"/>
      <c r="F151" s="337"/>
      <c r="I151" s="337"/>
      <c r="J151" s="337"/>
    </row>
    <row r="152" spans="5:10" x14ac:dyDescent="0.2">
      <c r="E152" s="337"/>
      <c r="F152" s="337"/>
      <c r="I152" s="337"/>
      <c r="J152" s="337"/>
    </row>
    <row r="153" spans="5:10" x14ac:dyDescent="0.2">
      <c r="E153" s="337"/>
      <c r="F153" s="337"/>
      <c r="I153" s="337"/>
      <c r="J153" s="337"/>
    </row>
    <row r="154" spans="5:10" x14ac:dyDescent="0.2">
      <c r="E154" s="337"/>
      <c r="F154" s="337"/>
      <c r="I154" s="337"/>
      <c r="J154" s="337"/>
    </row>
    <row r="155" spans="5:10" x14ac:dyDescent="0.2">
      <c r="E155" s="337"/>
      <c r="F155" s="337"/>
      <c r="I155" s="337"/>
      <c r="J155" s="337"/>
    </row>
    <row r="156" spans="5:10" x14ac:dyDescent="0.2">
      <c r="E156" s="337"/>
      <c r="F156" s="337"/>
      <c r="I156" s="337"/>
      <c r="J156" s="337"/>
    </row>
    <row r="157" spans="5:10" x14ac:dyDescent="0.2">
      <c r="E157" s="337"/>
      <c r="F157" s="337"/>
      <c r="I157" s="337"/>
      <c r="J157" s="337"/>
    </row>
    <row r="158" spans="5:10" x14ac:dyDescent="0.2">
      <c r="E158" s="337"/>
      <c r="F158" s="337"/>
      <c r="I158" s="337"/>
      <c r="J158" s="337"/>
    </row>
    <row r="159" spans="5:10" x14ac:dyDescent="0.2">
      <c r="E159" s="337"/>
      <c r="F159" s="337"/>
      <c r="I159" s="337"/>
      <c r="J159" s="337"/>
    </row>
    <row r="160" spans="5:10" x14ac:dyDescent="0.2">
      <c r="E160" s="337"/>
      <c r="F160" s="337"/>
      <c r="I160" s="337"/>
      <c r="J160" s="337"/>
    </row>
    <row r="161" spans="5:10" x14ac:dyDescent="0.2">
      <c r="E161" s="337"/>
      <c r="F161" s="337"/>
      <c r="I161" s="337"/>
      <c r="J161" s="337"/>
    </row>
    <row r="162" spans="5:10" x14ac:dyDescent="0.2">
      <c r="E162" s="337"/>
      <c r="F162" s="337"/>
      <c r="I162" s="337"/>
      <c r="J162" s="337"/>
    </row>
    <row r="163" spans="5:10" x14ac:dyDescent="0.2">
      <c r="E163" s="337"/>
      <c r="F163" s="337"/>
      <c r="I163" s="337"/>
      <c r="J163" s="337"/>
    </row>
    <row r="164" spans="5:10" x14ac:dyDescent="0.2">
      <c r="E164" s="337"/>
      <c r="F164" s="337"/>
      <c r="I164" s="337"/>
      <c r="J164" s="337"/>
    </row>
    <row r="165" spans="5:10" x14ac:dyDescent="0.2">
      <c r="E165" s="337"/>
      <c r="F165" s="337"/>
      <c r="I165" s="337"/>
      <c r="J165" s="337"/>
    </row>
    <row r="166" spans="5:10" x14ac:dyDescent="0.2">
      <c r="E166" s="337"/>
      <c r="F166" s="337"/>
      <c r="I166" s="337"/>
      <c r="J166" s="337"/>
    </row>
    <row r="167" spans="5:10" x14ac:dyDescent="0.2">
      <c r="E167" s="337"/>
      <c r="F167" s="337"/>
      <c r="I167" s="337"/>
      <c r="J167" s="337"/>
    </row>
    <row r="168" spans="5:10" x14ac:dyDescent="0.2">
      <c r="E168" s="337"/>
      <c r="F168" s="337"/>
      <c r="I168" s="337"/>
      <c r="J168" s="337"/>
    </row>
    <row r="169" spans="5:10" x14ac:dyDescent="0.2">
      <c r="E169" s="337"/>
      <c r="F169" s="337"/>
      <c r="I169" s="337"/>
      <c r="J169" s="337"/>
    </row>
    <row r="170" spans="5:10" x14ac:dyDescent="0.2">
      <c r="E170" s="337"/>
      <c r="F170" s="337"/>
      <c r="I170" s="337"/>
      <c r="J170" s="337"/>
    </row>
    <row r="171" spans="5:10" x14ac:dyDescent="0.2">
      <c r="E171" s="337"/>
      <c r="F171" s="337"/>
      <c r="I171" s="337"/>
      <c r="J171" s="337"/>
    </row>
    <row r="172" spans="5:10" x14ac:dyDescent="0.2">
      <c r="E172" s="337"/>
      <c r="F172" s="337"/>
      <c r="I172" s="337"/>
      <c r="J172" s="337"/>
    </row>
    <row r="173" spans="5:10" x14ac:dyDescent="0.2">
      <c r="E173" s="337"/>
      <c r="F173" s="337"/>
      <c r="I173" s="337"/>
      <c r="J173" s="337"/>
    </row>
    <row r="174" spans="5:10" x14ac:dyDescent="0.2">
      <c r="E174" s="337"/>
      <c r="F174" s="337"/>
      <c r="I174" s="337"/>
      <c r="J174" s="337"/>
    </row>
    <row r="175" spans="5:10" x14ac:dyDescent="0.2">
      <c r="E175" s="337"/>
      <c r="F175" s="337"/>
      <c r="I175" s="337"/>
      <c r="J175" s="337"/>
    </row>
    <row r="176" spans="5:10" x14ac:dyDescent="0.2">
      <c r="E176" s="337"/>
      <c r="F176" s="337"/>
      <c r="I176" s="337"/>
      <c r="J176" s="337"/>
    </row>
    <row r="177" spans="5:10" x14ac:dyDescent="0.2">
      <c r="E177" s="337"/>
      <c r="F177" s="337"/>
      <c r="I177" s="337"/>
      <c r="J177" s="337"/>
    </row>
    <row r="178" spans="5:10" x14ac:dyDescent="0.2">
      <c r="E178" s="337"/>
      <c r="F178" s="337"/>
      <c r="I178" s="337"/>
      <c r="J178" s="337"/>
    </row>
    <row r="179" spans="5:10" x14ac:dyDescent="0.2">
      <c r="E179" s="337"/>
      <c r="F179" s="337"/>
      <c r="I179" s="337"/>
      <c r="J179" s="337"/>
    </row>
    <row r="180" spans="5:10" x14ac:dyDescent="0.2">
      <c r="E180" s="337"/>
      <c r="F180" s="337"/>
      <c r="I180" s="337"/>
      <c r="J180" s="337"/>
    </row>
    <row r="181" spans="5:10" x14ac:dyDescent="0.2">
      <c r="E181" s="337"/>
      <c r="F181" s="337"/>
      <c r="I181" s="337"/>
      <c r="J181" s="337"/>
    </row>
    <row r="182" spans="5:10" x14ac:dyDescent="0.2">
      <c r="E182" s="337"/>
      <c r="F182" s="337"/>
      <c r="I182" s="337"/>
      <c r="J182" s="337"/>
    </row>
    <row r="183" spans="5:10" x14ac:dyDescent="0.2">
      <c r="E183" s="337"/>
      <c r="F183" s="337"/>
      <c r="I183" s="337"/>
      <c r="J183" s="337"/>
    </row>
    <row r="184" spans="5:10" x14ac:dyDescent="0.2">
      <c r="E184" s="337"/>
      <c r="F184" s="337"/>
      <c r="I184" s="337"/>
      <c r="J184" s="337"/>
    </row>
    <row r="185" spans="5:10" x14ac:dyDescent="0.2">
      <c r="E185" s="337"/>
      <c r="F185" s="337"/>
      <c r="I185" s="337"/>
      <c r="J185" s="337"/>
    </row>
    <row r="186" spans="5:10" x14ac:dyDescent="0.2">
      <c r="E186" s="337"/>
      <c r="F186" s="337"/>
      <c r="I186" s="337"/>
      <c r="J186" s="337"/>
    </row>
    <row r="187" spans="5:10" x14ac:dyDescent="0.2">
      <c r="E187" s="337"/>
      <c r="F187" s="337"/>
      <c r="I187" s="337"/>
      <c r="J187" s="337"/>
    </row>
    <row r="188" spans="5:10" x14ac:dyDescent="0.2">
      <c r="E188" s="337"/>
      <c r="F188" s="337"/>
      <c r="I188" s="337"/>
      <c r="J188" s="337"/>
    </row>
    <row r="189" spans="5:10" x14ac:dyDescent="0.2">
      <c r="E189" s="337"/>
      <c r="F189" s="337"/>
      <c r="I189" s="337"/>
      <c r="J189" s="337"/>
    </row>
    <row r="190" spans="5:10" x14ac:dyDescent="0.2">
      <c r="E190" s="337"/>
      <c r="F190" s="337"/>
      <c r="I190" s="337"/>
      <c r="J190" s="337"/>
    </row>
    <row r="191" spans="5:10" x14ac:dyDescent="0.2">
      <c r="E191" s="337"/>
      <c r="F191" s="337"/>
      <c r="I191" s="337"/>
      <c r="J191" s="337"/>
    </row>
    <row r="192" spans="5:10" x14ac:dyDescent="0.2">
      <c r="E192" s="337"/>
      <c r="F192" s="337"/>
      <c r="I192" s="337"/>
      <c r="J192" s="337"/>
    </row>
    <row r="193" spans="5:10" x14ac:dyDescent="0.2">
      <c r="E193" s="337"/>
      <c r="F193" s="337"/>
      <c r="I193" s="337"/>
      <c r="J193" s="337"/>
    </row>
    <row r="194" spans="5:10" x14ac:dyDescent="0.2">
      <c r="E194" s="337"/>
      <c r="F194" s="337"/>
      <c r="I194" s="337"/>
      <c r="J194" s="337"/>
    </row>
    <row r="195" spans="5:10" x14ac:dyDescent="0.2">
      <c r="E195" s="337"/>
      <c r="F195" s="337"/>
      <c r="I195" s="337"/>
      <c r="J195" s="337"/>
    </row>
    <row r="196" spans="5:10" x14ac:dyDescent="0.2">
      <c r="E196" s="337"/>
      <c r="F196" s="337"/>
      <c r="I196" s="337"/>
      <c r="J196" s="337"/>
    </row>
    <row r="197" spans="5:10" x14ac:dyDescent="0.2">
      <c r="E197" s="337"/>
      <c r="F197" s="337"/>
      <c r="I197" s="337"/>
      <c r="J197" s="337"/>
    </row>
    <row r="198" spans="5:10" x14ac:dyDescent="0.2">
      <c r="E198" s="337"/>
      <c r="F198" s="337"/>
      <c r="I198" s="337"/>
      <c r="J198" s="337"/>
    </row>
    <row r="199" spans="5:10" x14ac:dyDescent="0.2">
      <c r="E199" s="337"/>
      <c r="F199" s="337"/>
      <c r="I199" s="337"/>
      <c r="J199" s="337"/>
    </row>
    <row r="200" spans="5:10" x14ac:dyDescent="0.2">
      <c r="E200" s="337"/>
      <c r="F200" s="337"/>
      <c r="I200" s="337"/>
      <c r="J200" s="337"/>
    </row>
    <row r="201" spans="5:10" x14ac:dyDescent="0.2">
      <c r="E201" s="337"/>
      <c r="F201" s="337"/>
      <c r="I201" s="337"/>
      <c r="J201" s="337"/>
    </row>
    <row r="202" spans="5:10" x14ac:dyDescent="0.2">
      <c r="E202" s="337"/>
      <c r="F202" s="337"/>
      <c r="I202" s="337"/>
      <c r="J202" s="337"/>
    </row>
    <row r="203" spans="5:10" x14ac:dyDescent="0.2">
      <c r="E203" s="337"/>
      <c r="F203" s="337"/>
      <c r="I203" s="337"/>
      <c r="J203" s="337"/>
    </row>
    <row r="204" spans="5:10" x14ac:dyDescent="0.2">
      <c r="E204" s="337"/>
      <c r="F204" s="337"/>
      <c r="I204" s="337"/>
      <c r="J204" s="337"/>
    </row>
    <row r="205" spans="5:10" x14ac:dyDescent="0.2">
      <c r="E205" s="337"/>
      <c r="F205" s="337"/>
      <c r="I205" s="337"/>
      <c r="J205" s="337"/>
    </row>
    <row r="206" spans="5:10" x14ac:dyDescent="0.2">
      <c r="E206" s="337"/>
      <c r="F206" s="337"/>
      <c r="I206" s="337"/>
      <c r="J206" s="337"/>
    </row>
    <row r="207" spans="5:10" x14ac:dyDescent="0.2">
      <c r="E207" s="337"/>
      <c r="F207" s="337"/>
      <c r="I207" s="337"/>
      <c r="J207" s="337"/>
    </row>
    <row r="208" spans="5:10" x14ac:dyDescent="0.2">
      <c r="E208" s="337"/>
      <c r="F208" s="337"/>
      <c r="I208" s="337"/>
      <c r="J208" s="337"/>
    </row>
    <row r="209" spans="5:10" x14ac:dyDescent="0.2">
      <c r="E209" s="337"/>
      <c r="F209" s="337"/>
      <c r="I209" s="337"/>
      <c r="J209" s="337"/>
    </row>
    <row r="210" spans="5:10" x14ac:dyDescent="0.2">
      <c r="E210" s="337"/>
      <c r="F210" s="337"/>
      <c r="I210" s="337"/>
      <c r="J210" s="337"/>
    </row>
    <row r="211" spans="5:10" x14ac:dyDescent="0.2">
      <c r="E211" s="337"/>
      <c r="F211" s="337"/>
      <c r="I211" s="337"/>
      <c r="J211" s="337"/>
    </row>
    <row r="212" spans="5:10" x14ac:dyDescent="0.2">
      <c r="E212" s="337"/>
      <c r="F212" s="337"/>
      <c r="I212" s="337"/>
      <c r="J212" s="337"/>
    </row>
    <row r="213" spans="5:10" x14ac:dyDescent="0.2">
      <c r="E213" s="337"/>
      <c r="F213" s="337"/>
      <c r="I213" s="337"/>
      <c r="J213" s="337"/>
    </row>
    <row r="214" spans="5:10" x14ac:dyDescent="0.2">
      <c r="E214" s="337"/>
      <c r="F214" s="337"/>
      <c r="I214" s="337"/>
      <c r="J214" s="337"/>
    </row>
    <row r="215" spans="5:10" x14ac:dyDescent="0.2">
      <c r="E215" s="337"/>
      <c r="F215" s="337"/>
      <c r="I215" s="337"/>
      <c r="J215" s="337"/>
    </row>
    <row r="216" spans="5:10" x14ac:dyDescent="0.2">
      <c r="E216" s="337"/>
      <c r="F216" s="337"/>
      <c r="I216" s="337"/>
      <c r="J216" s="337"/>
    </row>
    <row r="217" spans="5:10" x14ac:dyDescent="0.2">
      <c r="E217" s="337"/>
      <c r="F217" s="337"/>
      <c r="I217" s="337"/>
      <c r="J217" s="337"/>
    </row>
    <row r="218" spans="5:10" x14ac:dyDescent="0.2">
      <c r="E218" s="337"/>
      <c r="F218" s="337"/>
      <c r="I218" s="337"/>
      <c r="J218" s="337"/>
    </row>
    <row r="219" spans="5:10" x14ac:dyDescent="0.2">
      <c r="E219" s="337"/>
      <c r="F219" s="337"/>
      <c r="I219" s="337"/>
      <c r="J219" s="337"/>
    </row>
    <row r="220" spans="5:10" x14ac:dyDescent="0.2">
      <c r="E220" s="337"/>
      <c r="F220" s="337"/>
      <c r="I220" s="337"/>
      <c r="J220" s="337"/>
    </row>
    <row r="221" spans="5:10" x14ac:dyDescent="0.2">
      <c r="E221" s="337"/>
      <c r="F221" s="337"/>
      <c r="I221" s="337"/>
      <c r="J221" s="337"/>
    </row>
    <row r="222" spans="5:10" x14ac:dyDescent="0.2">
      <c r="E222" s="337"/>
      <c r="F222" s="337"/>
      <c r="I222" s="337"/>
      <c r="J222" s="337"/>
    </row>
    <row r="223" spans="5:10" x14ac:dyDescent="0.2">
      <c r="E223" s="337"/>
      <c r="F223" s="337"/>
      <c r="I223" s="337"/>
      <c r="J223" s="337"/>
    </row>
    <row r="224" spans="5:10" x14ac:dyDescent="0.2">
      <c r="E224" s="337"/>
      <c r="F224" s="337"/>
      <c r="I224" s="337"/>
      <c r="J224" s="337"/>
    </row>
    <row r="225" spans="5:10" x14ac:dyDescent="0.2">
      <c r="E225" s="337"/>
      <c r="F225" s="337"/>
      <c r="I225" s="337"/>
      <c r="J225" s="337"/>
    </row>
    <row r="226" spans="5:10" x14ac:dyDescent="0.2">
      <c r="E226" s="337"/>
      <c r="F226" s="337"/>
      <c r="I226" s="337"/>
      <c r="J226" s="337"/>
    </row>
    <row r="227" spans="5:10" x14ac:dyDescent="0.2">
      <c r="E227" s="337"/>
      <c r="F227" s="337"/>
      <c r="I227" s="337"/>
      <c r="J227" s="337"/>
    </row>
    <row r="228" spans="5:10" x14ac:dyDescent="0.2">
      <c r="E228" s="337"/>
      <c r="F228" s="337"/>
      <c r="I228" s="337"/>
      <c r="J228" s="337"/>
    </row>
    <row r="229" spans="5:10" x14ac:dyDescent="0.2">
      <c r="E229" s="337"/>
      <c r="F229" s="337"/>
      <c r="I229" s="337"/>
      <c r="J229" s="337"/>
    </row>
    <row r="230" spans="5:10" x14ac:dyDescent="0.2">
      <c r="E230" s="337"/>
      <c r="F230" s="337"/>
      <c r="I230" s="337"/>
      <c r="J230" s="337"/>
    </row>
    <row r="231" spans="5:10" x14ac:dyDescent="0.2">
      <c r="E231" s="337"/>
      <c r="F231" s="337"/>
      <c r="I231" s="337"/>
      <c r="J231" s="337"/>
    </row>
    <row r="232" spans="5:10" x14ac:dyDescent="0.2">
      <c r="E232" s="337"/>
      <c r="F232" s="337"/>
      <c r="I232" s="337"/>
      <c r="J232" s="337"/>
    </row>
    <row r="233" spans="5:10" x14ac:dyDescent="0.2">
      <c r="E233" s="337"/>
      <c r="F233" s="337"/>
      <c r="I233" s="337"/>
      <c r="J233" s="337"/>
    </row>
    <row r="234" spans="5:10" x14ac:dyDescent="0.2">
      <c r="E234" s="337"/>
      <c r="F234" s="337"/>
      <c r="I234" s="337"/>
      <c r="J234" s="337"/>
    </row>
    <row r="235" spans="5:10" x14ac:dyDescent="0.2">
      <c r="E235" s="337"/>
      <c r="F235" s="337"/>
      <c r="I235" s="337"/>
      <c r="J235" s="337"/>
    </row>
    <row r="236" spans="5:10" x14ac:dyDescent="0.2">
      <c r="E236" s="337"/>
      <c r="F236" s="337"/>
      <c r="I236" s="337"/>
      <c r="J236" s="337"/>
    </row>
    <row r="237" spans="5:10" x14ac:dyDescent="0.2">
      <c r="E237" s="337"/>
      <c r="F237" s="337"/>
      <c r="I237" s="337"/>
      <c r="J237" s="337"/>
    </row>
    <row r="238" spans="5:10" x14ac:dyDescent="0.2">
      <c r="E238" s="337"/>
      <c r="F238" s="337"/>
      <c r="I238" s="337"/>
      <c r="J238" s="337"/>
    </row>
    <row r="239" spans="5:10" x14ac:dyDescent="0.2">
      <c r="E239" s="337"/>
      <c r="F239" s="337"/>
      <c r="I239" s="337"/>
      <c r="J239" s="337"/>
    </row>
    <row r="240" spans="5:10" x14ac:dyDescent="0.2">
      <c r="E240" s="337"/>
      <c r="F240" s="337"/>
      <c r="I240" s="337"/>
      <c r="J240" s="337"/>
    </row>
    <row r="241" spans="5:10" x14ac:dyDescent="0.2">
      <c r="E241" s="337"/>
      <c r="F241" s="337"/>
      <c r="I241" s="337"/>
      <c r="J241" s="337"/>
    </row>
    <row r="242" spans="5:10" x14ac:dyDescent="0.2">
      <c r="E242" s="337"/>
      <c r="F242" s="337"/>
      <c r="I242" s="337"/>
      <c r="J242" s="337"/>
    </row>
    <row r="243" spans="5:10" x14ac:dyDescent="0.2">
      <c r="E243" s="337"/>
      <c r="F243" s="337"/>
      <c r="I243" s="337"/>
      <c r="J243" s="337"/>
    </row>
    <row r="244" spans="5:10" x14ac:dyDescent="0.2">
      <c r="E244" s="337"/>
      <c r="F244" s="337"/>
      <c r="I244" s="337"/>
      <c r="J244" s="337"/>
    </row>
    <row r="245" spans="5:10" x14ac:dyDescent="0.2">
      <c r="E245" s="337"/>
      <c r="F245" s="337"/>
      <c r="I245" s="337"/>
      <c r="J245" s="337"/>
    </row>
    <row r="246" spans="5:10" x14ac:dyDescent="0.2">
      <c r="E246" s="337"/>
      <c r="F246" s="337"/>
      <c r="I246" s="337"/>
      <c r="J246" s="337"/>
    </row>
    <row r="247" spans="5:10" x14ac:dyDescent="0.2">
      <c r="E247" s="337"/>
      <c r="F247" s="337"/>
      <c r="I247" s="337"/>
      <c r="J247" s="337"/>
    </row>
    <row r="248" spans="5:10" x14ac:dyDescent="0.2">
      <c r="E248" s="337"/>
      <c r="F248" s="337"/>
      <c r="I248" s="337"/>
      <c r="J248" s="337"/>
    </row>
    <row r="249" spans="5:10" x14ac:dyDescent="0.2">
      <c r="E249" s="337"/>
      <c r="F249" s="337"/>
      <c r="I249" s="337"/>
      <c r="J249" s="337"/>
    </row>
    <row r="250" spans="5:10" x14ac:dyDescent="0.2">
      <c r="E250" s="337"/>
      <c r="F250" s="337"/>
      <c r="I250" s="337"/>
      <c r="J250" s="337"/>
    </row>
    <row r="251" spans="5:10" x14ac:dyDescent="0.2">
      <c r="E251" s="337"/>
      <c r="F251" s="337"/>
      <c r="I251" s="337"/>
      <c r="J251" s="337"/>
    </row>
    <row r="252" spans="5:10" x14ac:dyDescent="0.2">
      <c r="E252" s="337"/>
      <c r="F252" s="337"/>
      <c r="I252" s="337"/>
      <c r="J252" s="337"/>
    </row>
    <row r="253" spans="5:10" x14ac:dyDescent="0.2">
      <c r="E253" s="337"/>
      <c r="F253" s="337"/>
      <c r="I253" s="337"/>
      <c r="J253" s="337"/>
    </row>
    <row r="254" spans="5:10" x14ac:dyDescent="0.2">
      <c r="E254" s="337"/>
      <c r="F254" s="337"/>
      <c r="I254" s="337"/>
      <c r="J254" s="337"/>
    </row>
    <row r="255" spans="5:10" x14ac:dyDescent="0.2">
      <c r="E255" s="337"/>
      <c r="F255" s="337"/>
      <c r="I255" s="337"/>
      <c r="J255" s="337"/>
    </row>
    <row r="256" spans="5:10" x14ac:dyDescent="0.2">
      <c r="E256" s="337"/>
      <c r="F256" s="337"/>
      <c r="I256" s="337"/>
      <c r="J256" s="337"/>
    </row>
    <row r="257" spans="5:10" x14ac:dyDescent="0.2">
      <c r="E257" s="337"/>
      <c r="F257" s="337"/>
      <c r="I257" s="337"/>
      <c r="J257" s="337"/>
    </row>
    <row r="258" spans="5:10" x14ac:dyDescent="0.2">
      <c r="E258" s="337"/>
      <c r="F258" s="337"/>
      <c r="I258" s="337"/>
      <c r="J258" s="337"/>
    </row>
    <row r="259" spans="5:10" x14ac:dyDescent="0.2">
      <c r="E259" s="337"/>
      <c r="F259" s="337"/>
      <c r="I259" s="337"/>
      <c r="J259" s="337"/>
    </row>
    <row r="260" spans="5:10" x14ac:dyDescent="0.2">
      <c r="E260" s="337"/>
      <c r="F260" s="337"/>
      <c r="I260" s="337"/>
      <c r="J260" s="337"/>
    </row>
    <row r="261" spans="5:10" x14ac:dyDescent="0.2">
      <c r="E261" s="337"/>
      <c r="F261" s="337"/>
      <c r="I261" s="337"/>
      <c r="J261" s="337"/>
    </row>
    <row r="262" spans="5:10" x14ac:dyDescent="0.2">
      <c r="E262" s="337"/>
      <c r="F262" s="337"/>
      <c r="I262" s="337"/>
      <c r="J262" s="337"/>
    </row>
    <row r="263" spans="5:10" x14ac:dyDescent="0.2">
      <c r="E263" s="337"/>
      <c r="F263" s="337"/>
      <c r="I263" s="337"/>
      <c r="J263" s="337"/>
    </row>
    <row r="264" spans="5:10" x14ac:dyDescent="0.2">
      <c r="E264" s="337"/>
      <c r="F264" s="337"/>
      <c r="I264" s="337"/>
      <c r="J264" s="337"/>
    </row>
    <row r="265" spans="5:10" x14ac:dyDescent="0.2">
      <c r="E265" s="337"/>
      <c r="F265" s="337"/>
      <c r="I265" s="337"/>
      <c r="J265" s="337"/>
    </row>
    <row r="266" spans="5:10" x14ac:dyDescent="0.2">
      <c r="E266" s="337"/>
      <c r="F266" s="337"/>
      <c r="I266" s="337"/>
      <c r="J266" s="337"/>
    </row>
    <row r="267" spans="5:10" x14ac:dyDescent="0.2">
      <c r="E267" s="337"/>
      <c r="F267" s="337"/>
      <c r="I267" s="337"/>
      <c r="J267" s="337"/>
    </row>
    <row r="268" spans="5:10" x14ac:dyDescent="0.2">
      <c r="E268" s="337"/>
      <c r="F268" s="337"/>
      <c r="I268" s="337"/>
      <c r="J268" s="337"/>
    </row>
    <row r="269" spans="5:10" x14ac:dyDescent="0.2">
      <c r="E269" s="337"/>
      <c r="F269" s="337"/>
      <c r="I269" s="337"/>
      <c r="J269" s="337"/>
    </row>
    <row r="270" spans="5:10" x14ac:dyDescent="0.2">
      <c r="E270" s="337"/>
      <c r="F270" s="337"/>
      <c r="I270" s="337"/>
      <c r="J270" s="337"/>
    </row>
    <row r="271" spans="5:10" x14ac:dyDescent="0.2">
      <c r="E271" s="337"/>
      <c r="F271" s="337"/>
      <c r="I271" s="337"/>
      <c r="J271" s="337"/>
    </row>
    <row r="272" spans="5:10" x14ac:dyDescent="0.2">
      <c r="E272" s="337"/>
      <c r="F272" s="337"/>
      <c r="I272" s="337"/>
      <c r="J272" s="337"/>
    </row>
    <row r="273" spans="5:10" x14ac:dyDescent="0.2">
      <c r="E273" s="337"/>
      <c r="F273" s="337"/>
      <c r="I273" s="337"/>
      <c r="J273" s="337"/>
    </row>
    <row r="274" spans="5:10" x14ac:dyDescent="0.2">
      <c r="E274" s="337"/>
      <c r="F274" s="337"/>
      <c r="I274" s="337"/>
      <c r="J274" s="337"/>
    </row>
    <row r="275" spans="5:10" x14ac:dyDescent="0.2">
      <c r="E275" s="337"/>
      <c r="F275" s="337"/>
      <c r="I275" s="337"/>
      <c r="J275" s="337"/>
    </row>
    <row r="276" spans="5:10" x14ac:dyDescent="0.2">
      <c r="E276" s="337"/>
      <c r="F276" s="337"/>
      <c r="I276" s="337"/>
      <c r="J276" s="337"/>
    </row>
    <row r="277" spans="5:10" x14ac:dyDescent="0.2">
      <c r="E277" s="337"/>
      <c r="F277" s="337"/>
      <c r="I277" s="337"/>
      <c r="J277" s="337"/>
    </row>
    <row r="278" spans="5:10" x14ac:dyDescent="0.2">
      <c r="E278" s="337"/>
      <c r="F278" s="337"/>
      <c r="I278" s="337"/>
      <c r="J278" s="337"/>
    </row>
    <row r="279" spans="5:10" x14ac:dyDescent="0.2">
      <c r="E279" s="337"/>
      <c r="F279" s="337"/>
      <c r="I279" s="337"/>
      <c r="J279" s="337"/>
    </row>
    <row r="280" spans="5:10" x14ac:dyDescent="0.2">
      <c r="E280" s="337"/>
      <c r="F280" s="337"/>
      <c r="I280" s="337"/>
      <c r="J280" s="337"/>
    </row>
    <row r="281" spans="5:10" x14ac:dyDescent="0.2">
      <c r="E281" s="337"/>
      <c r="F281" s="337"/>
      <c r="I281" s="337"/>
      <c r="J281" s="337"/>
    </row>
    <row r="282" spans="5:10" x14ac:dyDescent="0.2">
      <c r="E282" s="337"/>
      <c r="F282" s="337"/>
      <c r="I282" s="337"/>
      <c r="J282" s="337"/>
    </row>
    <row r="283" spans="5:10" x14ac:dyDescent="0.2">
      <c r="E283" s="337"/>
      <c r="F283" s="337"/>
      <c r="I283" s="337"/>
      <c r="J283" s="337"/>
    </row>
    <row r="284" spans="5:10" x14ac:dyDescent="0.2">
      <c r="E284" s="337"/>
      <c r="F284" s="337"/>
      <c r="I284" s="337"/>
      <c r="J284" s="337"/>
    </row>
    <row r="285" spans="5:10" x14ac:dyDescent="0.2">
      <c r="E285" s="337"/>
      <c r="F285" s="337"/>
      <c r="I285" s="337"/>
      <c r="J285" s="337"/>
    </row>
    <row r="286" spans="5:10" x14ac:dyDescent="0.2">
      <c r="E286" s="337"/>
      <c r="F286" s="337"/>
      <c r="I286" s="337"/>
      <c r="J286" s="337"/>
    </row>
    <row r="287" spans="5:10" x14ac:dyDescent="0.2">
      <c r="E287" s="337"/>
      <c r="F287" s="337"/>
      <c r="I287" s="337"/>
      <c r="J287" s="337"/>
    </row>
    <row r="288" spans="5:10" x14ac:dyDescent="0.2">
      <c r="E288" s="337"/>
      <c r="F288" s="337"/>
      <c r="I288" s="337"/>
      <c r="J288" s="337"/>
    </row>
    <row r="289" spans="5:10" x14ac:dyDescent="0.2">
      <c r="E289" s="337"/>
      <c r="F289" s="337"/>
      <c r="I289" s="337"/>
      <c r="J289" s="337"/>
    </row>
    <row r="290" spans="5:10" x14ac:dyDescent="0.2">
      <c r="I290" s="337"/>
      <c r="J290" s="337"/>
    </row>
    <row r="291" spans="5:10" x14ac:dyDescent="0.2">
      <c r="I291" s="337"/>
      <c r="J291" s="337"/>
    </row>
    <row r="292" spans="5:10" x14ac:dyDescent="0.2">
      <c r="I292" s="337"/>
      <c r="J292" s="337"/>
    </row>
    <row r="293" spans="5:10" x14ac:dyDescent="0.2">
      <c r="I293" s="337"/>
      <c r="J293" s="337"/>
    </row>
    <row r="294" spans="5:10" x14ac:dyDescent="0.2">
      <c r="I294" s="337"/>
      <c r="J294" s="337"/>
    </row>
    <row r="295" spans="5:10" x14ac:dyDescent="0.2">
      <c r="I295" s="337"/>
      <c r="J295" s="337"/>
    </row>
    <row r="296" spans="5:10" x14ac:dyDescent="0.2">
      <c r="I296" s="337"/>
      <c r="J296" s="337"/>
    </row>
    <row r="297" spans="5:10" x14ac:dyDescent="0.2">
      <c r="I297" s="337"/>
      <c r="J297" s="337"/>
    </row>
    <row r="298" spans="5:10" x14ac:dyDescent="0.2">
      <c r="I298" s="337"/>
      <c r="J298" s="337"/>
    </row>
    <row r="299" spans="5:10" x14ac:dyDescent="0.2">
      <c r="I299" s="337"/>
      <c r="J299" s="337"/>
    </row>
  </sheetData>
  <customSheetViews>
    <customSheetView guid="{24305A52-1154-42C7-AEBA-C6CC71961191}">
      <selection activeCell="Q22" sqref="Q22"/>
      <pageMargins left="0.7" right="0.7" top="0.75" bottom="0.75" header="0.3" footer="0.3"/>
      <pageSetup paperSize="9" orientation="portrait" r:id="rId1"/>
    </customSheetView>
    <customSheetView guid="{7B7F28D7-4946-4DF5-B4B6-7D23EA101C99}">
      <selection activeCell="Q22" sqref="Q22"/>
      <pageMargins left="0.7" right="0.7" top="0.75" bottom="0.75" header="0.3" footer="0.3"/>
      <pageSetup paperSize="9" orientation="portrait" r:id="rId2"/>
    </customSheetView>
    <customSheetView guid="{B1B47C0E-7F66-4A80-8423-32424C055E30}" showPageBreaks="1">
      <selection activeCell="Q22" sqref="Q22"/>
      <pageMargins left="0.7" right="0.7" top="0.75" bottom="0.75" header="0.3" footer="0.3"/>
      <pageSetup paperSize="9" orientation="portrait" r:id="rId3"/>
    </customSheetView>
  </customSheetViews>
  <mergeCells count="19">
    <mergeCell ref="A43:I43"/>
    <mergeCell ref="A27:B27"/>
    <mergeCell ref="A28:J28"/>
    <mergeCell ref="B29:J29"/>
    <mergeCell ref="B33:J33"/>
    <mergeCell ref="A39:B39"/>
    <mergeCell ref="B37:J37"/>
    <mergeCell ref="A4:J4"/>
    <mergeCell ref="B5:J5"/>
    <mergeCell ref="B9:J9"/>
    <mergeCell ref="B16:J16"/>
    <mergeCell ref="B23:J23"/>
    <mergeCell ref="A1:J1"/>
    <mergeCell ref="A2:A3"/>
    <mergeCell ref="B2:B3"/>
    <mergeCell ref="C2:D2"/>
    <mergeCell ref="E2:F2"/>
    <mergeCell ref="G2:H2"/>
    <mergeCell ref="I2:J2"/>
  </mergeCells>
  <pageMargins left="0.7" right="0.7" top="0.75" bottom="0.75" header="0.3" footer="0.3"/>
  <pageSetup paperSize="9" orientation="portrait"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V25" sqref="V25"/>
    </sheetView>
  </sheetViews>
  <sheetFormatPr defaultRowHeight="12.75" x14ac:dyDescent="0.2"/>
  <cols>
    <col min="1" max="1" width="7.140625" style="337" bestFit="1" customWidth="1"/>
    <col min="2" max="2" width="18.7109375" style="337" customWidth="1"/>
    <col min="3" max="3" width="11.140625" style="337" bestFit="1" customWidth="1"/>
    <col min="4" max="5" width="12.85546875" style="337" customWidth="1"/>
    <col min="6" max="6" width="9.85546875" style="337" customWidth="1"/>
    <col min="7" max="7" width="8.85546875" style="337" bestFit="1" customWidth="1"/>
    <col min="8" max="8" width="9.42578125" style="337" bestFit="1" customWidth="1"/>
    <col min="9" max="9" width="10.7109375" style="337" customWidth="1"/>
    <col min="10" max="10" width="9.42578125" style="337" bestFit="1" customWidth="1"/>
    <col min="11" max="16384" width="9.140625" style="337"/>
  </cols>
  <sheetData>
    <row r="1" spans="1:10" ht="15" customHeight="1" x14ac:dyDescent="0.25">
      <c r="A1" s="709" t="s">
        <v>954</v>
      </c>
      <c r="B1" s="709"/>
      <c r="C1" s="709"/>
      <c r="D1" s="709"/>
      <c r="E1" s="709"/>
      <c r="F1" s="709"/>
      <c r="G1" s="709"/>
      <c r="H1" s="709"/>
      <c r="I1" s="709"/>
      <c r="J1" s="709"/>
    </row>
    <row r="2" spans="1:10" ht="15" customHeight="1" x14ac:dyDescent="0.2">
      <c r="A2" s="664" t="s">
        <v>799</v>
      </c>
      <c r="B2" s="713" t="s">
        <v>819</v>
      </c>
      <c r="C2" s="693" t="s">
        <v>141</v>
      </c>
      <c r="D2" s="694"/>
      <c r="E2" s="693">
        <v>43572</v>
      </c>
      <c r="F2" s="694"/>
      <c r="G2" s="693">
        <v>43908</v>
      </c>
      <c r="H2" s="694"/>
      <c r="I2" s="693">
        <v>43939</v>
      </c>
      <c r="J2" s="694"/>
    </row>
    <row r="3" spans="1:10" ht="38.25" x14ac:dyDescent="0.2">
      <c r="A3" s="664"/>
      <c r="B3" s="714"/>
      <c r="C3" s="293" t="s">
        <v>784</v>
      </c>
      <c r="D3" s="208" t="s">
        <v>767</v>
      </c>
      <c r="E3" s="293" t="s">
        <v>784</v>
      </c>
      <c r="F3" s="208" t="s">
        <v>767</v>
      </c>
      <c r="G3" s="293" t="s">
        <v>784</v>
      </c>
      <c r="H3" s="293" t="s">
        <v>820</v>
      </c>
      <c r="I3" s="293" t="s">
        <v>657</v>
      </c>
      <c r="J3" s="208" t="s">
        <v>767</v>
      </c>
    </row>
    <row r="4" spans="1:10" ht="15" customHeight="1" x14ac:dyDescent="0.2">
      <c r="A4" s="710" t="s">
        <v>643</v>
      </c>
      <c r="B4" s="711"/>
      <c r="C4" s="711"/>
      <c r="D4" s="711"/>
      <c r="E4" s="711"/>
      <c r="F4" s="711"/>
      <c r="G4" s="711"/>
      <c r="H4" s="711"/>
      <c r="I4" s="711"/>
      <c r="J4" s="712"/>
    </row>
    <row r="5" spans="1:10" x14ac:dyDescent="0.2">
      <c r="A5" s="342">
        <v>1</v>
      </c>
      <c r="B5" s="297" t="s">
        <v>682</v>
      </c>
      <c r="C5" s="299">
        <v>7.92</v>
      </c>
      <c r="D5" s="299">
        <v>12.505495</v>
      </c>
      <c r="E5" s="299">
        <v>37.170000000000009</v>
      </c>
      <c r="F5" s="299">
        <v>66.150439999999989</v>
      </c>
      <c r="G5" s="299" t="s">
        <v>349</v>
      </c>
      <c r="H5" s="299" t="s">
        <v>349</v>
      </c>
      <c r="I5" s="299">
        <v>7.92</v>
      </c>
      <c r="J5" s="299">
        <v>12.505495</v>
      </c>
    </row>
    <row r="6" spans="1:10" x14ac:dyDescent="0.2">
      <c r="A6" s="342">
        <v>2</v>
      </c>
      <c r="B6" s="297" t="s">
        <v>821</v>
      </c>
      <c r="C6" s="299" t="s">
        <v>349</v>
      </c>
      <c r="D6" s="299" t="s">
        <v>349</v>
      </c>
      <c r="E6" s="299" t="s">
        <v>349</v>
      </c>
      <c r="F6" s="299" t="s">
        <v>349</v>
      </c>
      <c r="G6" s="298">
        <v>3.33</v>
      </c>
      <c r="H6" s="298">
        <v>5.45</v>
      </c>
      <c r="I6" s="299" t="s">
        <v>349</v>
      </c>
      <c r="J6" s="299" t="s">
        <v>349</v>
      </c>
    </row>
    <row r="7" spans="1:10" x14ac:dyDescent="0.2">
      <c r="A7" s="342">
        <v>3</v>
      </c>
      <c r="B7" s="297" t="s">
        <v>683</v>
      </c>
      <c r="C7" s="299">
        <v>107.94499999999999</v>
      </c>
      <c r="D7" s="299">
        <v>420.64323000000002</v>
      </c>
      <c r="E7" s="299">
        <v>2096.665</v>
      </c>
      <c r="F7" s="299">
        <v>12159.881160000001</v>
      </c>
      <c r="G7" s="299">
        <v>192.36</v>
      </c>
      <c r="H7" s="299">
        <v>733.08</v>
      </c>
      <c r="I7" s="299">
        <v>107.94499999999999</v>
      </c>
      <c r="J7" s="299">
        <v>420.64323000000002</v>
      </c>
    </row>
    <row r="8" spans="1:10" x14ac:dyDescent="0.2">
      <c r="A8" s="342">
        <v>4</v>
      </c>
      <c r="B8" s="297" t="s">
        <v>684</v>
      </c>
      <c r="C8" s="299">
        <v>298.05</v>
      </c>
      <c r="D8" s="299">
        <v>1240.52755</v>
      </c>
      <c r="E8" s="299">
        <v>1175.8299999999997</v>
      </c>
      <c r="F8" s="299">
        <v>5260.2237200000009</v>
      </c>
      <c r="G8" s="299">
        <v>562.29999999999995</v>
      </c>
      <c r="H8" s="299">
        <v>2229.2999999999993</v>
      </c>
      <c r="I8" s="299">
        <v>298.05</v>
      </c>
      <c r="J8" s="299">
        <v>1240.52755</v>
      </c>
    </row>
    <row r="9" spans="1:10" x14ac:dyDescent="0.2">
      <c r="A9" s="342">
        <v>5</v>
      </c>
      <c r="B9" s="297" t="s">
        <v>685</v>
      </c>
      <c r="C9" s="299">
        <v>641.09</v>
      </c>
      <c r="D9" s="299">
        <v>1246.4520600000001</v>
      </c>
      <c r="E9" s="299">
        <v>1499.9700000000003</v>
      </c>
      <c r="F9" s="299">
        <v>3627.2631300000007</v>
      </c>
      <c r="G9" s="299">
        <v>1549.9</v>
      </c>
      <c r="H9" s="299">
        <v>2818.52</v>
      </c>
      <c r="I9" s="299">
        <v>641.09</v>
      </c>
      <c r="J9" s="299">
        <v>1246.4520600000001</v>
      </c>
    </row>
    <row r="10" spans="1:10" x14ac:dyDescent="0.2">
      <c r="A10" s="342">
        <v>6</v>
      </c>
      <c r="B10" s="297" t="s">
        <v>686</v>
      </c>
      <c r="C10" s="299">
        <v>27.11</v>
      </c>
      <c r="D10" s="299">
        <v>163.59789000000001</v>
      </c>
      <c r="E10" s="299">
        <v>307.09999999999991</v>
      </c>
      <c r="F10" s="299">
        <v>2215.6226300000003</v>
      </c>
      <c r="G10" s="299">
        <v>57.08</v>
      </c>
      <c r="H10" s="299">
        <v>334.14</v>
      </c>
      <c r="I10" s="299">
        <v>27.11</v>
      </c>
      <c r="J10" s="299">
        <v>163.59789000000001</v>
      </c>
    </row>
    <row r="11" spans="1:10" x14ac:dyDescent="0.2">
      <c r="A11" s="342">
        <v>7</v>
      </c>
      <c r="B11" s="297" t="s">
        <v>687</v>
      </c>
      <c r="C11" s="299">
        <v>456.89</v>
      </c>
      <c r="D11" s="299">
        <v>1576.5999200000001</v>
      </c>
      <c r="E11" s="299">
        <v>1610.21</v>
      </c>
      <c r="F11" s="299">
        <v>7140.3029099999994</v>
      </c>
      <c r="G11" s="299">
        <v>929.60500000000002</v>
      </c>
      <c r="H11" s="299">
        <v>3277.190000000001</v>
      </c>
      <c r="I11" s="299">
        <v>456.89</v>
      </c>
      <c r="J11" s="299">
        <v>1576.5999200000001</v>
      </c>
    </row>
    <row r="12" spans="1:10" x14ac:dyDescent="0.2">
      <c r="A12" s="342">
        <v>8</v>
      </c>
      <c r="B12" s="297" t="s">
        <v>688</v>
      </c>
      <c r="C12" s="299">
        <v>247.565</v>
      </c>
      <c r="D12" s="299">
        <v>1292.535965</v>
      </c>
      <c r="E12" s="299">
        <v>425.59</v>
      </c>
      <c r="F12" s="299">
        <v>3815.41374</v>
      </c>
      <c r="G12" s="299">
        <v>435.53500000000003</v>
      </c>
      <c r="H12" s="299">
        <v>2428.9900000000002</v>
      </c>
      <c r="I12" s="299">
        <v>247.565</v>
      </c>
      <c r="J12" s="299">
        <v>1292.535965</v>
      </c>
    </row>
    <row r="13" spans="1:10" x14ac:dyDescent="0.2">
      <c r="A13" s="342">
        <v>9</v>
      </c>
      <c r="B13" s="297" t="s">
        <v>689</v>
      </c>
      <c r="C13" s="299">
        <v>14.754</v>
      </c>
      <c r="D13" s="299">
        <v>205.95896999999999</v>
      </c>
      <c r="E13" s="299">
        <v>82.131</v>
      </c>
      <c r="F13" s="299">
        <v>1359.7781849999999</v>
      </c>
      <c r="G13" s="299">
        <v>38.61</v>
      </c>
      <c r="H13" s="299">
        <v>519.79999999999995</v>
      </c>
      <c r="I13" s="299">
        <v>14.754</v>
      </c>
      <c r="J13" s="299">
        <v>205.95896999999999</v>
      </c>
    </row>
    <row r="14" spans="1:10" x14ac:dyDescent="0.2">
      <c r="A14" s="342">
        <v>10</v>
      </c>
      <c r="B14" s="297" t="s">
        <v>690</v>
      </c>
      <c r="C14" s="299">
        <v>4.5220000000000002</v>
      </c>
      <c r="D14" s="299">
        <v>87.220420000000004</v>
      </c>
      <c r="E14" s="299">
        <v>172.91600000000003</v>
      </c>
      <c r="F14" s="299">
        <v>1044.2541999999999</v>
      </c>
      <c r="G14" s="299">
        <v>30.516999999999999</v>
      </c>
      <c r="H14" s="299">
        <v>607.71</v>
      </c>
      <c r="I14" s="299">
        <v>4.5220000000000002</v>
      </c>
      <c r="J14" s="299">
        <v>87.220420000000004</v>
      </c>
    </row>
    <row r="15" spans="1:10" x14ac:dyDescent="0.2">
      <c r="A15" s="342">
        <v>11</v>
      </c>
      <c r="B15" s="297" t="s">
        <v>691</v>
      </c>
      <c r="C15" s="298">
        <v>0.3</v>
      </c>
      <c r="D15" s="298">
        <v>0.39146999999999998</v>
      </c>
      <c r="E15" s="298">
        <v>8.27</v>
      </c>
      <c r="F15" s="298">
        <v>15.501830000000002</v>
      </c>
      <c r="G15" s="299">
        <v>0.88</v>
      </c>
      <c r="H15" s="299">
        <v>1.1700000000000002</v>
      </c>
      <c r="I15" s="343">
        <v>0.3</v>
      </c>
      <c r="J15" s="343">
        <v>0.39146999999999998</v>
      </c>
    </row>
    <row r="16" spans="1:10" x14ac:dyDescent="0.2">
      <c r="A16" s="342">
        <v>14</v>
      </c>
      <c r="B16" s="297" t="s">
        <v>822</v>
      </c>
      <c r="C16" s="299">
        <v>227.77</v>
      </c>
      <c r="D16" s="299">
        <v>928.54404</v>
      </c>
      <c r="E16" s="299">
        <v>662.75</v>
      </c>
      <c r="F16" s="299">
        <v>2517.7128600000001</v>
      </c>
      <c r="G16" s="299">
        <v>419.38</v>
      </c>
      <c r="H16" s="299">
        <v>1668.8899999999999</v>
      </c>
      <c r="I16" s="299">
        <v>227.77</v>
      </c>
      <c r="J16" s="299">
        <v>928.54404</v>
      </c>
    </row>
    <row r="17" spans="1:11" x14ac:dyDescent="0.2">
      <c r="A17" s="342">
        <v>15</v>
      </c>
      <c r="B17" s="297" t="s">
        <v>823</v>
      </c>
      <c r="C17" s="299">
        <v>589.09</v>
      </c>
      <c r="D17" s="299">
        <v>2231.7769499999999</v>
      </c>
      <c r="E17" s="299">
        <v>1140.21</v>
      </c>
      <c r="F17" s="299">
        <v>4305.5646000000006</v>
      </c>
      <c r="G17" s="299">
        <v>1222.77</v>
      </c>
      <c r="H17" s="299">
        <v>4378.2299999999996</v>
      </c>
      <c r="I17" s="299">
        <v>589.09</v>
      </c>
      <c r="J17" s="299">
        <v>2231.7769499999999</v>
      </c>
    </row>
    <row r="18" spans="1:11" x14ac:dyDescent="0.2">
      <c r="A18" s="342">
        <v>16</v>
      </c>
      <c r="B18" s="297" t="s">
        <v>824</v>
      </c>
      <c r="C18" s="299">
        <v>374.935</v>
      </c>
      <c r="D18" s="299">
        <v>2969.4539799999998</v>
      </c>
      <c r="E18" s="299">
        <v>449.07000000000005</v>
      </c>
      <c r="F18" s="299">
        <v>3278.9324299999994</v>
      </c>
      <c r="G18" s="299">
        <v>820.32</v>
      </c>
      <c r="H18" s="299">
        <v>6220.36</v>
      </c>
      <c r="I18" s="299">
        <v>374.935</v>
      </c>
      <c r="J18" s="299">
        <v>2969.4539799999998</v>
      </c>
    </row>
    <row r="19" spans="1:11" x14ac:dyDescent="0.2">
      <c r="A19" s="342">
        <v>17</v>
      </c>
      <c r="B19" s="297" t="s">
        <v>692</v>
      </c>
      <c r="C19" s="299">
        <v>32.380000000000003</v>
      </c>
      <c r="D19" s="299">
        <v>184.57786999999999</v>
      </c>
      <c r="E19" s="299">
        <v>144.36500000000001</v>
      </c>
      <c r="F19" s="299">
        <v>942.86901999999998</v>
      </c>
      <c r="G19" s="299">
        <v>44.564999999999998</v>
      </c>
      <c r="H19" s="299">
        <v>254.72</v>
      </c>
      <c r="I19" s="299">
        <v>32.380000000000003</v>
      </c>
      <c r="J19" s="299">
        <v>184.57786999999999</v>
      </c>
    </row>
    <row r="20" spans="1:11" x14ac:dyDescent="0.2">
      <c r="A20" s="342">
        <v>18</v>
      </c>
      <c r="B20" s="297" t="s">
        <v>693</v>
      </c>
      <c r="C20" s="344">
        <v>0.01</v>
      </c>
      <c r="D20" s="344">
        <v>1.7999999999999999E-2</v>
      </c>
      <c r="E20" s="299">
        <v>14.210000000000003</v>
      </c>
      <c r="F20" s="299">
        <v>26.513770000000001</v>
      </c>
      <c r="G20" s="345">
        <v>0.03</v>
      </c>
      <c r="H20" s="343">
        <v>0.06</v>
      </c>
      <c r="I20" s="345">
        <v>0.01</v>
      </c>
      <c r="J20" s="345">
        <v>1.7999999999999999E-2</v>
      </c>
    </row>
    <row r="21" spans="1:11" x14ac:dyDescent="0.2">
      <c r="A21" s="346" t="s">
        <v>753</v>
      </c>
      <c r="B21" s="305" t="s">
        <v>97</v>
      </c>
      <c r="C21" s="306">
        <f t="shared" ref="C21:J21" si="0">SUM(C5:C20)</f>
        <v>3030.3310000000001</v>
      </c>
      <c r="D21" s="306">
        <f t="shared" si="0"/>
        <v>12560.803809999999</v>
      </c>
      <c r="E21" s="306">
        <f t="shared" si="0"/>
        <v>9826.4570000000003</v>
      </c>
      <c r="F21" s="306">
        <f t="shared" si="0"/>
        <v>47775.984625000005</v>
      </c>
      <c r="G21" s="306">
        <f t="shared" si="0"/>
        <v>6307.1819999999989</v>
      </c>
      <c r="H21" s="306">
        <f t="shared" si="0"/>
        <v>25477.610000000004</v>
      </c>
      <c r="I21" s="306">
        <f t="shared" si="0"/>
        <v>3030.3310000000001</v>
      </c>
      <c r="J21" s="306">
        <f t="shared" si="0"/>
        <v>12560.803809999999</v>
      </c>
    </row>
    <row r="22" spans="1:11" x14ac:dyDescent="0.2">
      <c r="A22" s="708" t="s">
        <v>644</v>
      </c>
      <c r="B22" s="708"/>
      <c r="C22" s="708"/>
      <c r="D22" s="708"/>
      <c r="E22" s="708"/>
      <c r="F22" s="708"/>
      <c r="G22" s="708"/>
      <c r="H22" s="708"/>
      <c r="I22" s="708"/>
      <c r="J22" s="708"/>
    </row>
    <row r="23" spans="1:11" x14ac:dyDescent="0.2">
      <c r="A23" s="347">
        <v>1</v>
      </c>
      <c r="B23" s="297" t="s">
        <v>684</v>
      </c>
      <c r="C23" s="299" t="s">
        <v>349</v>
      </c>
      <c r="D23" s="299" t="s">
        <v>349</v>
      </c>
      <c r="E23" s="348">
        <v>8</v>
      </c>
      <c r="F23" s="348">
        <v>0.37</v>
      </c>
      <c r="G23" s="348" t="s">
        <v>349</v>
      </c>
      <c r="H23" s="348" t="s">
        <v>349</v>
      </c>
      <c r="I23" s="348" t="s">
        <v>349</v>
      </c>
      <c r="J23" s="348" t="s">
        <v>349</v>
      </c>
    </row>
    <row r="24" spans="1:11" x14ac:dyDescent="0.2">
      <c r="A24" s="347">
        <v>2</v>
      </c>
      <c r="B24" s="297" t="s">
        <v>688</v>
      </c>
      <c r="C24" s="348">
        <v>0.1</v>
      </c>
      <c r="D24" s="348">
        <v>0.68006</v>
      </c>
      <c r="E24" s="299" t="s">
        <v>349</v>
      </c>
      <c r="F24" s="299" t="s">
        <v>349</v>
      </c>
      <c r="G24" s="348">
        <v>1.07</v>
      </c>
      <c r="H24" s="348">
        <v>7.22</v>
      </c>
      <c r="I24" s="348">
        <v>0.1</v>
      </c>
      <c r="J24" s="348">
        <v>0.68006</v>
      </c>
      <c r="K24" s="337" t="s">
        <v>753</v>
      </c>
    </row>
    <row r="25" spans="1:11" x14ac:dyDescent="0.2">
      <c r="A25" s="347">
        <v>3</v>
      </c>
      <c r="B25" s="297" t="s">
        <v>825</v>
      </c>
      <c r="C25" s="349">
        <v>0.01</v>
      </c>
      <c r="D25" s="349">
        <v>1.7325E-2</v>
      </c>
      <c r="E25" s="348">
        <v>9</v>
      </c>
      <c r="F25" s="348">
        <v>0.41</v>
      </c>
      <c r="G25" s="349">
        <v>0.03</v>
      </c>
      <c r="H25" s="348">
        <v>0.13</v>
      </c>
      <c r="I25" s="349">
        <v>0.01</v>
      </c>
      <c r="J25" s="349">
        <v>1.7325E-2</v>
      </c>
      <c r="K25" s="337" t="s">
        <v>753</v>
      </c>
    </row>
    <row r="26" spans="1:11" x14ac:dyDescent="0.2">
      <c r="A26" s="347">
        <v>4</v>
      </c>
      <c r="B26" s="297" t="s">
        <v>826</v>
      </c>
      <c r="C26" s="348" t="s">
        <v>349</v>
      </c>
      <c r="D26" s="348" t="s">
        <v>349</v>
      </c>
      <c r="E26" s="299" t="s">
        <v>349</v>
      </c>
      <c r="F26" s="299" t="s">
        <v>349</v>
      </c>
      <c r="G26" s="348" t="s">
        <v>349</v>
      </c>
      <c r="H26" s="348" t="s">
        <v>349</v>
      </c>
      <c r="I26" s="348" t="s">
        <v>349</v>
      </c>
      <c r="J26" s="348" t="s">
        <v>349</v>
      </c>
    </row>
    <row r="27" spans="1:11" x14ac:dyDescent="0.2">
      <c r="A27" s="347">
        <v>5</v>
      </c>
      <c r="B27" s="297" t="s">
        <v>827</v>
      </c>
      <c r="C27" s="348" t="s">
        <v>349</v>
      </c>
      <c r="D27" s="348" t="s">
        <v>349</v>
      </c>
      <c r="E27" s="299" t="s">
        <v>349</v>
      </c>
      <c r="F27" s="299" t="s">
        <v>349</v>
      </c>
      <c r="G27" s="348" t="s">
        <v>349</v>
      </c>
      <c r="H27" s="348" t="s">
        <v>349</v>
      </c>
      <c r="I27" s="348" t="s">
        <v>349</v>
      </c>
      <c r="J27" s="348" t="s">
        <v>349</v>
      </c>
    </row>
    <row r="28" spans="1:11" x14ac:dyDescent="0.2">
      <c r="A28" s="297"/>
      <c r="B28" s="305" t="s">
        <v>97</v>
      </c>
      <c r="C28" s="350">
        <f>SUM(C23:C27)</f>
        <v>0.11</v>
      </c>
      <c r="D28" s="350">
        <f>SUM(D23:D27)</f>
        <v>0.69738500000000003</v>
      </c>
      <c r="E28" s="350">
        <f t="shared" ref="E28:J28" si="1">SUM(E23:E27)</f>
        <v>17</v>
      </c>
      <c r="F28" s="350">
        <f>SUM(F23:F27)</f>
        <v>0.78</v>
      </c>
      <c r="G28" s="350">
        <f t="shared" si="1"/>
        <v>1.1000000000000001</v>
      </c>
      <c r="H28" s="350">
        <f t="shared" si="1"/>
        <v>7.35</v>
      </c>
      <c r="I28" s="350">
        <f t="shared" si="1"/>
        <v>0.11</v>
      </c>
      <c r="J28" s="350">
        <f t="shared" si="1"/>
        <v>0.69738500000000003</v>
      </c>
    </row>
    <row r="29" spans="1:11" x14ac:dyDescent="0.2">
      <c r="A29" s="333" t="str">
        <f>'[1]65'!A9</f>
        <v>$ indicates as on April 30, 2020</v>
      </c>
      <c r="B29" s="351"/>
      <c r="G29" s="337" t="s">
        <v>753</v>
      </c>
      <c r="H29" s="337" t="s">
        <v>753</v>
      </c>
      <c r="J29" s="337" t="s">
        <v>753</v>
      </c>
    </row>
    <row r="30" spans="1:11" x14ac:dyDescent="0.2">
      <c r="A30" s="352" t="s">
        <v>828</v>
      </c>
      <c r="B30" s="351"/>
      <c r="D30" s="337" t="s">
        <v>753</v>
      </c>
      <c r="E30" s="337" t="s">
        <v>753</v>
      </c>
      <c r="G30" s="337" t="s">
        <v>753</v>
      </c>
    </row>
    <row r="31" spans="1:11" x14ac:dyDescent="0.2">
      <c r="A31" s="351" t="s">
        <v>659</v>
      </c>
      <c r="E31" s="337" t="s">
        <v>753</v>
      </c>
      <c r="I31" s="337" t="s">
        <v>753</v>
      </c>
    </row>
  </sheetData>
  <customSheetViews>
    <customSheetView guid="{24305A52-1154-42C7-AEBA-C6CC71961191}">
      <selection activeCell="V25" sqref="V25"/>
      <pageMargins left="0.7" right="0.7" top="0.75" bottom="0.75" header="0.3" footer="0.3"/>
      <pageSetup paperSize="9" orientation="portrait" r:id="rId1"/>
    </customSheetView>
    <customSheetView guid="{7B7F28D7-4946-4DF5-B4B6-7D23EA101C99}">
      <selection activeCell="V25" sqref="V25"/>
      <pageMargins left="0.7" right="0.7" top="0.75" bottom="0.75" header="0.3" footer="0.3"/>
      <pageSetup paperSize="9" orientation="portrait" r:id="rId2"/>
    </customSheetView>
    <customSheetView guid="{B1B47C0E-7F66-4A80-8423-32424C055E30}" showPageBreaks="1">
      <selection activeCell="V25" sqref="V25"/>
      <pageMargins left="0.7" right="0.7" top="0.75" bottom="0.75" header="0.3" footer="0.3"/>
      <pageSetup paperSize="9" orientation="portrait" r:id="rId3"/>
    </customSheetView>
  </customSheetViews>
  <mergeCells count="9">
    <mergeCell ref="I2:J2"/>
    <mergeCell ref="A22:J22"/>
    <mergeCell ref="A1:J1"/>
    <mergeCell ref="A4:J4"/>
    <mergeCell ref="A2:A3"/>
    <mergeCell ref="B2:B3"/>
    <mergeCell ref="C2:D2"/>
    <mergeCell ref="E2:F2"/>
    <mergeCell ref="G2:H2"/>
  </mergeCells>
  <pageMargins left="0.7" right="0.7" top="0.75" bottom="0.75" header="0.3" footer="0.3"/>
  <pageSetup paperSize="9" orientation="portrait"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workbookViewId="0">
      <selection activeCell="T24" sqref="T24"/>
    </sheetView>
  </sheetViews>
  <sheetFormatPr defaultRowHeight="12.75" x14ac:dyDescent="0.2"/>
  <cols>
    <col min="1" max="1" width="5.7109375" style="337" bestFit="1" customWidth="1"/>
    <col min="2" max="2" width="20.42578125" style="337" customWidth="1"/>
    <col min="3" max="3" width="11.42578125" style="337" customWidth="1"/>
    <col min="4" max="4" width="13.85546875" style="337" customWidth="1"/>
    <col min="5" max="5" width="16.85546875" style="337" customWidth="1"/>
    <col min="6" max="6" width="13.28515625" style="337" customWidth="1"/>
    <col min="7" max="7" width="11.140625" style="337" customWidth="1"/>
    <col min="8" max="8" width="12.85546875" style="337" customWidth="1"/>
    <col min="9" max="9" width="11.140625" style="337" customWidth="1"/>
    <col min="10" max="10" width="15.42578125" style="337" customWidth="1"/>
    <col min="11" max="11" width="11.28515625" style="337" bestFit="1" customWidth="1"/>
    <col min="12" max="12" width="9.42578125" style="337" bestFit="1" customWidth="1"/>
    <col min="13" max="16384" width="9.140625" style="337"/>
  </cols>
  <sheetData>
    <row r="1" spans="1:13" ht="15" x14ac:dyDescent="0.2">
      <c r="A1" s="353" t="s">
        <v>955</v>
      </c>
      <c r="B1" s="353"/>
      <c r="C1" s="353"/>
      <c r="D1" s="353"/>
      <c r="E1" s="353"/>
      <c r="F1" s="353"/>
      <c r="G1" s="353" t="s">
        <v>753</v>
      </c>
      <c r="H1" s="353" t="s">
        <v>753</v>
      </c>
      <c r="I1" s="353"/>
      <c r="J1" s="353"/>
    </row>
    <row r="2" spans="1:13" x14ac:dyDescent="0.2">
      <c r="A2" s="724" t="s">
        <v>799</v>
      </c>
      <c r="B2" s="724" t="s">
        <v>666</v>
      </c>
      <c r="C2" s="719" t="s">
        <v>141</v>
      </c>
      <c r="D2" s="720"/>
      <c r="E2" s="719">
        <v>43556</v>
      </c>
      <c r="F2" s="720"/>
      <c r="G2" s="719">
        <v>43891</v>
      </c>
      <c r="H2" s="720"/>
      <c r="I2" s="719">
        <v>43922</v>
      </c>
      <c r="J2" s="720"/>
    </row>
    <row r="3" spans="1:13" ht="25.5" x14ac:dyDescent="0.2">
      <c r="A3" s="725"/>
      <c r="B3" s="725"/>
      <c r="C3" s="354" t="s">
        <v>774</v>
      </c>
      <c r="D3" s="355" t="s">
        <v>767</v>
      </c>
      <c r="E3" s="354" t="s">
        <v>774</v>
      </c>
      <c r="F3" s="355" t="s">
        <v>767</v>
      </c>
      <c r="G3" s="354" t="s">
        <v>774</v>
      </c>
      <c r="H3" s="355" t="s">
        <v>767</v>
      </c>
      <c r="I3" s="354" t="s">
        <v>774</v>
      </c>
      <c r="J3" s="355" t="s">
        <v>767</v>
      </c>
    </row>
    <row r="4" spans="1:13" x14ac:dyDescent="0.2">
      <c r="A4" s="356" t="s">
        <v>829</v>
      </c>
      <c r="B4" s="721" t="s">
        <v>752</v>
      </c>
      <c r="C4" s="722"/>
      <c r="D4" s="722"/>
      <c r="E4" s="722"/>
      <c r="F4" s="722"/>
      <c r="G4" s="722"/>
      <c r="H4" s="722"/>
      <c r="I4" s="722"/>
      <c r="J4" s="723"/>
    </row>
    <row r="5" spans="1:13" x14ac:dyDescent="0.2">
      <c r="A5" s="347">
        <v>1</v>
      </c>
      <c r="B5" s="357" t="s">
        <v>830</v>
      </c>
      <c r="C5" s="358" t="s">
        <v>349</v>
      </c>
      <c r="D5" s="358" t="s">
        <v>349</v>
      </c>
      <c r="E5" s="359">
        <v>22.98</v>
      </c>
      <c r="F5" s="359">
        <v>23.96</v>
      </c>
      <c r="G5" s="358" t="s">
        <v>349</v>
      </c>
      <c r="H5" s="358" t="s">
        <v>349</v>
      </c>
      <c r="I5" s="358" t="s">
        <v>349</v>
      </c>
      <c r="J5" s="358" t="s">
        <v>349</v>
      </c>
    </row>
    <row r="6" spans="1:13" x14ac:dyDescent="0.2">
      <c r="A6" s="347">
        <v>2</v>
      </c>
      <c r="B6" s="357" t="s">
        <v>831</v>
      </c>
      <c r="C6" s="358" t="s">
        <v>349</v>
      </c>
      <c r="D6" s="358" t="s">
        <v>349</v>
      </c>
      <c r="E6" s="358" t="s">
        <v>349</v>
      </c>
      <c r="F6" s="358" t="s">
        <v>349</v>
      </c>
      <c r="G6" s="358" t="s">
        <v>349</v>
      </c>
      <c r="H6" s="358" t="s">
        <v>349</v>
      </c>
      <c r="I6" s="358" t="s">
        <v>349</v>
      </c>
      <c r="J6" s="358" t="s">
        <v>349</v>
      </c>
    </row>
    <row r="7" spans="1:13" x14ac:dyDescent="0.2">
      <c r="A7" s="347">
        <v>3</v>
      </c>
      <c r="B7" s="357" t="s">
        <v>832</v>
      </c>
      <c r="C7" s="304">
        <v>4.9969999999999999</v>
      </c>
      <c r="D7" s="304">
        <v>56.889095000000047</v>
      </c>
      <c r="E7" s="304">
        <v>165.24</v>
      </c>
      <c r="F7" s="304">
        <v>216.07263700000024</v>
      </c>
      <c r="G7" s="304">
        <v>8.85</v>
      </c>
      <c r="H7" s="304">
        <v>111.45</v>
      </c>
      <c r="I7" s="304">
        <v>4.9969999999999999</v>
      </c>
      <c r="J7" s="304">
        <v>56.889095000000047</v>
      </c>
      <c r="K7" s="360"/>
    </row>
    <row r="8" spans="1:13" x14ac:dyDescent="0.2">
      <c r="A8" s="347">
        <v>4</v>
      </c>
      <c r="B8" s="361" t="s">
        <v>833</v>
      </c>
      <c r="C8" s="304">
        <v>655884</v>
      </c>
      <c r="D8" s="304">
        <v>250.5001504750004</v>
      </c>
      <c r="E8" s="304">
        <v>10481584</v>
      </c>
      <c r="F8" s="304">
        <v>3648.71</v>
      </c>
      <c r="G8" s="304">
        <v>60118.78</v>
      </c>
      <c r="H8" s="304">
        <v>2236.36</v>
      </c>
      <c r="I8" s="304">
        <v>655884</v>
      </c>
      <c r="J8" s="304">
        <v>250.5001504750004</v>
      </c>
      <c r="K8" s="362"/>
      <c r="L8" s="362"/>
    </row>
    <row r="9" spans="1:13" x14ac:dyDescent="0.2">
      <c r="A9" s="347">
        <v>5</v>
      </c>
      <c r="B9" s="361" t="s">
        <v>834</v>
      </c>
      <c r="C9" s="304">
        <v>2</v>
      </c>
      <c r="D9" s="363">
        <v>3.2200000000000002E-4</v>
      </c>
      <c r="E9" s="304">
        <v>179778</v>
      </c>
      <c r="F9" s="304">
        <v>28.64</v>
      </c>
      <c r="G9" s="364" t="s">
        <v>349</v>
      </c>
      <c r="H9" s="365" t="s">
        <v>349</v>
      </c>
      <c r="I9" s="366">
        <v>2</v>
      </c>
      <c r="J9" s="367">
        <v>3.2200000000000002E-4</v>
      </c>
      <c r="K9" s="362"/>
    </row>
    <row r="10" spans="1:13" x14ac:dyDescent="0.2">
      <c r="A10" s="347">
        <v>6</v>
      </c>
      <c r="B10" s="361" t="s">
        <v>835</v>
      </c>
      <c r="C10" s="358" t="s">
        <v>349</v>
      </c>
      <c r="D10" s="358" t="s">
        <v>349</v>
      </c>
      <c r="E10" s="358">
        <v>2</v>
      </c>
      <c r="F10" s="367">
        <v>2.0000000000000001E-4</v>
      </c>
      <c r="G10" s="358" t="s">
        <v>349</v>
      </c>
      <c r="H10" s="358" t="s">
        <v>349</v>
      </c>
      <c r="I10" s="358" t="s">
        <v>349</v>
      </c>
      <c r="J10" s="358" t="s">
        <v>349</v>
      </c>
      <c r="K10" s="362"/>
      <c r="L10" s="362"/>
      <c r="M10" s="362"/>
    </row>
    <row r="11" spans="1:13" x14ac:dyDescent="0.2">
      <c r="A11" s="347">
        <v>7</v>
      </c>
      <c r="B11" s="361" t="s">
        <v>836</v>
      </c>
      <c r="C11" s="304">
        <v>159.34</v>
      </c>
      <c r="D11" s="304">
        <v>472.86931000000021</v>
      </c>
      <c r="E11" s="359">
        <v>157.54</v>
      </c>
      <c r="F11" s="359">
        <v>536.39374999999973</v>
      </c>
      <c r="G11" s="304">
        <v>217.93</v>
      </c>
      <c r="H11" s="304">
        <v>644.66</v>
      </c>
      <c r="I11" s="304">
        <v>159.34</v>
      </c>
      <c r="J11" s="304">
        <v>472.86931000000021</v>
      </c>
      <c r="K11" s="362"/>
      <c r="L11" s="362"/>
    </row>
    <row r="12" spans="1:13" x14ac:dyDescent="0.2">
      <c r="A12" s="347">
        <v>8</v>
      </c>
      <c r="B12" s="361" t="s">
        <v>837</v>
      </c>
      <c r="C12" s="304">
        <v>45.84</v>
      </c>
      <c r="D12" s="304">
        <v>156.13288</v>
      </c>
      <c r="E12" s="358" t="s">
        <v>349</v>
      </c>
      <c r="F12" s="358" t="s">
        <v>349</v>
      </c>
      <c r="G12" s="359">
        <v>98.07</v>
      </c>
      <c r="H12" s="359">
        <v>321.17</v>
      </c>
      <c r="I12" s="304">
        <v>45.84</v>
      </c>
      <c r="J12" s="304">
        <v>156.13288</v>
      </c>
      <c r="K12" s="362"/>
      <c r="L12" s="362"/>
    </row>
    <row r="13" spans="1:13" x14ac:dyDescent="0.2">
      <c r="A13" s="347"/>
      <c r="B13" s="368" t="s">
        <v>838</v>
      </c>
      <c r="C13" s="315">
        <f>SUM(C5:C7,C11:C12)</f>
        <v>210.17699999999999</v>
      </c>
      <c r="D13" s="315">
        <f t="shared" ref="D13:J13" si="0">SUM(D5:D12)</f>
        <v>936.39175747500065</v>
      </c>
      <c r="E13" s="315">
        <f>SUM(E5:E7,E11:E12)</f>
        <v>345.76</v>
      </c>
      <c r="F13" s="315">
        <f t="shared" si="0"/>
        <v>4453.7765870000003</v>
      </c>
      <c r="G13" s="315">
        <f>SUM(G5:G7,G11:G12)</f>
        <v>324.85000000000002</v>
      </c>
      <c r="H13" s="315">
        <f t="shared" si="0"/>
        <v>3313.64</v>
      </c>
      <c r="I13" s="315">
        <f>SUM(I5:I7,I11:I12)</f>
        <v>210.17699999999999</v>
      </c>
      <c r="J13" s="315">
        <f t="shared" si="0"/>
        <v>936.39175747500065</v>
      </c>
      <c r="K13" s="369"/>
    </row>
    <row r="14" spans="1:13" x14ac:dyDescent="0.2">
      <c r="A14" s="370" t="s">
        <v>839</v>
      </c>
      <c r="B14" s="715" t="s">
        <v>151</v>
      </c>
      <c r="C14" s="716"/>
      <c r="D14" s="716"/>
      <c r="E14" s="716"/>
      <c r="F14" s="716"/>
      <c r="G14" s="716"/>
      <c r="H14" s="716"/>
      <c r="I14" s="716"/>
      <c r="J14" s="716"/>
      <c r="L14" s="337" t="s">
        <v>753</v>
      </c>
    </row>
    <row r="15" spans="1:13" x14ac:dyDescent="0.2">
      <c r="A15" s="347">
        <v>1</v>
      </c>
      <c r="B15" s="371" t="s">
        <v>667</v>
      </c>
      <c r="C15" s="372">
        <v>0</v>
      </c>
      <c r="D15" s="372">
        <v>0</v>
      </c>
      <c r="E15" s="373">
        <v>5.6119999999999998E-3</v>
      </c>
      <c r="F15" s="374">
        <v>1784.51566</v>
      </c>
      <c r="G15" s="375">
        <v>3.1800000000000003E-4</v>
      </c>
      <c r="H15" s="374">
        <v>136.41480000000001</v>
      </c>
      <c r="I15" s="372">
        <v>0</v>
      </c>
      <c r="J15" s="372">
        <v>0</v>
      </c>
      <c r="K15" s="337" t="s">
        <v>753</v>
      </c>
      <c r="L15" s="360"/>
      <c r="M15" s="337" t="s">
        <v>753</v>
      </c>
    </row>
    <row r="16" spans="1:13" x14ac:dyDescent="0.2">
      <c r="A16" s="347">
        <v>2</v>
      </c>
      <c r="B16" s="371" t="s">
        <v>668</v>
      </c>
      <c r="C16" s="372">
        <v>0</v>
      </c>
      <c r="D16" s="372">
        <v>0</v>
      </c>
      <c r="E16" s="376">
        <v>0.10404000000000001</v>
      </c>
      <c r="F16" s="374">
        <v>390.436623</v>
      </c>
      <c r="G16" s="374" t="s">
        <v>349</v>
      </c>
      <c r="H16" s="374" t="s">
        <v>349</v>
      </c>
      <c r="I16" s="372">
        <v>0</v>
      </c>
      <c r="J16" s="372">
        <v>0</v>
      </c>
    </row>
    <row r="17" spans="1:13" x14ac:dyDescent="0.2">
      <c r="A17" s="347">
        <v>3</v>
      </c>
      <c r="B17" s="371" t="s">
        <v>840</v>
      </c>
      <c r="C17" s="372">
        <v>0</v>
      </c>
      <c r="D17" s="372">
        <v>0</v>
      </c>
      <c r="E17" s="372">
        <v>0</v>
      </c>
      <c r="F17" s="372">
        <v>0</v>
      </c>
      <c r="G17" s="374" t="s">
        <v>349</v>
      </c>
      <c r="H17" s="374" t="s">
        <v>349</v>
      </c>
      <c r="I17" s="372">
        <v>0</v>
      </c>
      <c r="J17" s="372">
        <v>0</v>
      </c>
      <c r="K17" s="337" t="s">
        <v>753</v>
      </c>
      <c r="L17" s="337" t="s">
        <v>753</v>
      </c>
      <c r="M17" s="337" t="s">
        <v>753</v>
      </c>
    </row>
    <row r="18" spans="1:13" x14ac:dyDescent="0.2">
      <c r="A18" s="347">
        <v>4</v>
      </c>
      <c r="B18" s="371" t="s">
        <v>841</v>
      </c>
      <c r="C18" s="372">
        <v>0</v>
      </c>
      <c r="D18" s="372">
        <v>0</v>
      </c>
      <c r="E18" s="372">
        <v>0</v>
      </c>
      <c r="F18" s="372">
        <v>0</v>
      </c>
      <c r="G18" s="374" t="s">
        <v>349</v>
      </c>
      <c r="H18" s="374" t="s">
        <v>349</v>
      </c>
      <c r="I18" s="372">
        <v>0</v>
      </c>
      <c r="J18" s="372">
        <v>0</v>
      </c>
    </row>
    <row r="19" spans="1:13" x14ac:dyDescent="0.2">
      <c r="A19" s="347">
        <v>5</v>
      </c>
      <c r="B19" s="371" t="s">
        <v>670</v>
      </c>
      <c r="C19" s="377">
        <v>0</v>
      </c>
      <c r="D19" s="378">
        <v>0</v>
      </c>
      <c r="E19" s="374" t="s">
        <v>349</v>
      </c>
      <c r="F19" s="374" t="s">
        <v>349</v>
      </c>
      <c r="G19" s="374" t="s">
        <v>349</v>
      </c>
      <c r="H19" s="374" t="s">
        <v>349</v>
      </c>
      <c r="I19" s="377">
        <v>0</v>
      </c>
      <c r="J19" s="378">
        <v>0</v>
      </c>
    </row>
    <row r="20" spans="1:13" x14ac:dyDescent="0.2">
      <c r="A20" s="347">
        <v>6</v>
      </c>
      <c r="B20" s="371" t="s">
        <v>842</v>
      </c>
      <c r="C20" s="377">
        <v>0</v>
      </c>
      <c r="D20" s="379">
        <v>0</v>
      </c>
      <c r="E20" s="380">
        <v>7.0000000000000001E-3</v>
      </c>
      <c r="F20" s="380">
        <v>0.32821499999999998</v>
      </c>
      <c r="G20" s="374" t="s">
        <v>349</v>
      </c>
      <c r="H20" s="374" t="s">
        <v>349</v>
      </c>
      <c r="I20" s="377">
        <v>0</v>
      </c>
      <c r="J20" s="379">
        <v>0</v>
      </c>
    </row>
    <row r="21" spans="1:13" x14ac:dyDescent="0.2">
      <c r="A21" s="347">
        <v>7</v>
      </c>
      <c r="B21" s="371" t="s">
        <v>843</v>
      </c>
      <c r="C21" s="377">
        <v>0</v>
      </c>
      <c r="D21" s="379">
        <v>0</v>
      </c>
      <c r="E21" s="375">
        <v>1.351E-4</v>
      </c>
      <c r="F21" s="374">
        <v>42.945121999999998</v>
      </c>
      <c r="G21" s="374" t="s">
        <v>349</v>
      </c>
      <c r="H21" s="374" t="s">
        <v>349</v>
      </c>
      <c r="I21" s="377">
        <v>0</v>
      </c>
      <c r="J21" s="379">
        <v>0</v>
      </c>
    </row>
    <row r="22" spans="1:13" x14ac:dyDescent="0.2">
      <c r="A22" s="347">
        <v>8</v>
      </c>
      <c r="B22" s="371" t="s">
        <v>844</v>
      </c>
      <c r="C22" s="381">
        <v>131.22999999999999</v>
      </c>
      <c r="D22" s="382">
        <v>447.57396999999997</v>
      </c>
      <c r="E22" s="374">
        <v>0</v>
      </c>
      <c r="F22" s="374">
        <v>0</v>
      </c>
      <c r="G22" s="359">
        <v>179.01</v>
      </c>
      <c r="H22" s="383">
        <v>623.13793999999996</v>
      </c>
      <c r="I22" s="374">
        <v>131.22999999999999</v>
      </c>
      <c r="J22" s="383">
        <v>447.57396999999997</v>
      </c>
    </row>
    <row r="23" spans="1:13" x14ac:dyDescent="0.2">
      <c r="A23" s="347">
        <v>9</v>
      </c>
      <c r="B23" s="371" t="s">
        <v>675</v>
      </c>
      <c r="C23" s="372">
        <v>0</v>
      </c>
      <c r="D23" s="372">
        <v>0</v>
      </c>
      <c r="E23" s="374">
        <v>311.66000000000003</v>
      </c>
      <c r="F23" s="374">
        <v>1388.4050649999999</v>
      </c>
      <c r="G23" s="374" t="s">
        <v>349</v>
      </c>
      <c r="H23" s="374" t="s">
        <v>349</v>
      </c>
      <c r="I23" s="372">
        <v>0</v>
      </c>
      <c r="J23" s="372">
        <v>0</v>
      </c>
    </row>
    <row r="24" spans="1:13" x14ac:dyDescent="0.2">
      <c r="A24" s="347">
        <v>10</v>
      </c>
      <c r="B24" s="384" t="s">
        <v>692</v>
      </c>
      <c r="C24" s="381">
        <v>27.05</v>
      </c>
      <c r="D24" s="385">
        <v>152.14305999999999</v>
      </c>
      <c r="E24" s="374">
        <v>104.958</v>
      </c>
      <c r="F24" s="374">
        <v>1383.4128000000001</v>
      </c>
      <c r="G24" s="359">
        <v>39.619999999999997</v>
      </c>
      <c r="H24" s="359">
        <v>226.63749000000001</v>
      </c>
      <c r="I24" s="374">
        <v>27.05</v>
      </c>
      <c r="J24" s="383">
        <v>152.14305999999999</v>
      </c>
      <c r="K24" s="386"/>
    </row>
    <row r="25" spans="1:13" x14ac:dyDescent="0.2">
      <c r="A25" s="347">
        <v>11</v>
      </c>
      <c r="B25" s="384" t="s">
        <v>845</v>
      </c>
      <c r="C25" s="377">
        <v>0</v>
      </c>
      <c r="D25" s="377">
        <v>0</v>
      </c>
      <c r="E25" s="377">
        <v>0</v>
      </c>
      <c r="F25" s="377">
        <v>0</v>
      </c>
      <c r="G25" s="374">
        <v>28.342400000000001</v>
      </c>
      <c r="H25" s="374">
        <v>306.1771</v>
      </c>
      <c r="I25" s="377">
        <v>0</v>
      </c>
      <c r="J25" s="377">
        <v>0</v>
      </c>
    </row>
    <row r="26" spans="1:13" x14ac:dyDescent="0.2">
      <c r="A26" s="347">
        <v>12</v>
      </c>
      <c r="B26" s="361" t="s">
        <v>826</v>
      </c>
      <c r="C26" s="377">
        <v>0</v>
      </c>
      <c r="D26" s="377">
        <v>0</v>
      </c>
      <c r="E26" s="377">
        <v>0</v>
      </c>
      <c r="F26" s="377">
        <v>0</v>
      </c>
      <c r="G26" s="374" t="s">
        <v>349</v>
      </c>
      <c r="H26" s="374" t="s">
        <v>349</v>
      </c>
      <c r="I26" s="377">
        <v>0</v>
      </c>
      <c r="J26" s="377">
        <v>0</v>
      </c>
    </row>
    <row r="27" spans="1:13" x14ac:dyDescent="0.2">
      <c r="A27" s="347">
        <v>13</v>
      </c>
      <c r="B27" s="361" t="s">
        <v>846</v>
      </c>
      <c r="C27" s="377">
        <v>0</v>
      </c>
      <c r="D27" s="377">
        <v>0</v>
      </c>
      <c r="E27" s="377">
        <v>0</v>
      </c>
      <c r="F27" s="377">
        <v>0</v>
      </c>
      <c r="G27" s="374" t="s">
        <v>349</v>
      </c>
      <c r="H27" s="374" t="s">
        <v>349</v>
      </c>
      <c r="I27" s="377">
        <v>0</v>
      </c>
      <c r="J27" s="377">
        <v>0</v>
      </c>
    </row>
    <row r="28" spans="1:13" x14ac:dyDescent="0.2">
      <c r="A28" s="347">
        <v>14</v>
      </c>
      <c r="B28" s="361" t="s">
        <v>684</v>
      </c>
      <c r="C28" s="377">
        <v>0</v>
      </c>
      <c r="D28" s="377">
        <v>0</v>
      </c>
      <c r="E28" s="377">
        <v>0</v>
      </c>
      <c r="F28" s="377">
        <v>0</v>
      </c>
      <c r="G28" s="374" t="s">
        <v>349</v>
      </c>
      <c r="H28" s="374" t="s">
        <v>349</v>
      </c>
      <c r="I28" s="377">
        <v>0</v>
      </c>
      <c r="J28" s="377">
        <v>0</v>
      </c>
      <c r="L28" s="337" t="s">
        <v>753</v>
      </c>
    </row>
    <row r="29" spans="1:13" x14ac:dyDescent="0.2">
      <c r="A29" s="347">
        <v>15</v>
      </c>
      <c r="B29" s="361" t="s">
        <v>847</v>
      </c>
      <c r="C29" s="377">
        <v>0</v>
      </c>
      <c r="D29" s="377">
        <v>0</v>
      </c>
      <c r="E29" s="377">
        <v>0</v>
      </c>
      <c r="F29" s="377">
        <v>0</v>
      </c>
      <c r="G29" s="374">
        <v>45.306957707999999</v>
      </c>
      <c r="H29" s="374">
        <v>123.48276</v>
      </c>
      <c r="I29" s="377">
        <v>0</v>
      </c>
      <c r="J29" s="377">
        <v>0</v>
      </c>
    </row>
    <row r="30" spans="1:13" x14ac:dyDescent="0.2">
      <c r="A30" s="347">
        <v>16</v>
      </c>
      <c r="B30" s="361" t="s">
        <v>848</v>
      </c>
      <c r="C30" s="387">
        <v>42.100499999999997</v>
      </c>
      <c r="D30" s="382">
        <v>402.01609999999999</v>
      </c>
      <c r="E30" s="377">
        <v>0</v>
      </c>
      <c r="F30" s="377">
        <v>0</v>
      </c>
      <c r="G30" s="374">
        <v>83.325500000000005</v>
      </c>
      <c r="H30" s="374">
        <v>850.271075</v>
      </c>
      <c r="I30" s="374">
        <v>42.100499999999997</v>
      </c>
      <c r="J30" s="383">
        <v>402.01609999999999</v>
      </c>
    </row>
    <row r="31" spans="1:13" x14ac:dyDescent="0.2">
      <c r="A31" s="347"/>
      <c r="B31" s="388" t="s">
        <v>849</v>
      </c>
      <c r="C31" s="389">
        <f>+SUM(C15:C30)</f>
        <v>200.38049999999998</v>
      </c>
      <c r="D31" s="389">
        <f>+SUM(D15:D30)</f>
        <v>1001.7331300000001</v>
      </c>
      <c r="E31" s="389">
        <f t="shared" ref="E31:J31" si="1">SUM(E15:E30)</f>
        <v>416.73478710000006</v>
      </c>
      <c r="F31" s="389">
        <f t="shared" si="1"/>
        <v>4990.0434850000001</v>
      </c>
      <c r="G31" s="389">
        <v>375.60517570800005</v>
      </c>
      <c r="H31" s="389">
        <v>2266.121165</v>
      </c>
      <c r="I31" s="389">
        <f t="shared" si="1"/>
        <v>200.38049999999998</v>
      </c>
      <c r="J31" s="389">
        <f t="shared" si="1"/>
        <v>1001.7331300000001</v>
      </c>
    </row>
    <row r="32" spans="1:13" hidden="1" x14ac:dyDescent="0.2">
      <c r="A32" s="370" t="s">
        <v>850</v>
      </c>
      <c r="B32" s="717" t="s">
        <v>152</v>
      </c>
      <c r="C32" s="717"/>
      <c r="D32" s="717"/>
      <c r="E32" s="717"/>
      <c r="F32" s="717"/>
      <c r="G32" s="717"/>
      <c r="H32" s="717"/>
      <c r="I32" s="717"/>
      <c r="J32" s="717"/>
    </row>
    <row r="33" spans="1:12" hidden="1" x14ac:dyDescent="0.2">
      <c r="A33" s="347">
        <v>1</v>
      </c>
      <c r="B33" s="390" t="s">
        <v>667</v>
      </c>
      <c r="C33" s="390"/>
      <c r="D33" s="390"/>
      <c r="E33" s="366" t="s">
        <v>349</v>
      </c>
      <c r="F33" s="366" t="s">
        <v>349</v>
      </c>
      <c r="G33" s="366" t="s">
        <v>349</v>
      </c>
      <c r="H33" s="366" t="s">
        <v>349</v>
      </c>
      <c r="I33" s="390"/>
      <c r="J33" s="390"/>
    </row>
    <row r="34" spans="1:12" hidden="1" x14ac:dyDescent="0.2">
      <c r="A34" s="347">
        <v>2</v>
      </c>
      <c r="B34" s="390" t="s">
        <v>668</v>
      </c>
      <c r="C34" s="390"/>
      <c r="D34" s="390"/>
      <c r="E34" s="366" t="s">
        <v>349</v>
      </c>
      <c r="F34" s="366" t="s">
        <v>349</v>
      </c>
      <c r="G34" s="366" t="s">
        <v>349</v>
      </c>
      <c r="H34" s="366" t="s">
        <v>349</v>
      </c>
      <c r="I34" s="390"/>
      <c r="J34" s="390"/>
    </row>
    <row r="35" spans="1:12" ht="12.75" hidden="1" customHeight="1" x14ac:dyDescent="0.2">
      <c r="A35" s="391"/>
      <c r="B35" s="392" t="s">
        <v>851</v>
      </c>
      <c r="C35" s="393"/>
      <c r="D35" s="393">
        <v>696.19</v>
      </c>
      <c r="E35" s="366" t="s">
        <v>349</v>
      </c>
      <c r="F35" s="366" t="s">
        <v>349</v>
      </c>
      <c r="G35" s="366" t="s">
        <v>349</v>
      </c>
      <c r="H35" s="366" t="s">
        <v>349</v>
      </c>
      <c r="I35" s="393"/>
      <c r="J35" s="393">
        <v>696.19</v>
      </c>
    </row>
    <row r="36" spans="1:12" x14ac:dyDescent="0.2">
      <c r="A36" s="370" t="s">
        <v>850</v>
      </c>
      <c r="B36" s="715" t="s">
        <v>152</v>
      </c>
      <c r="C36" s="716"/>
      <c r="D36" s="716"/>
      <c r="E36" s="716"/>
      <c r="F36" s="716"/>
      <c r="G36" s="716"/>
      <c r="H36" s="716"/>
      <c r="I36" s="716"/>
      <c r="J36" s="716"/>
    </row>
    <row r="37" spans="1:12" x14ac:dyDescent="0.2">
      <c r="A37" s="347">
        <v>1</v>
      </c>
      <c r="B37" s="357" t="s">
        <v>667</v>
      </c>
      <c r="C37" s="377">
        <v>0</v>
      </c>
      <c r="D37" s="377">
        <v>0</v>
      </c>
      <c r="E37" s="375">
        <v>7.3999999999999996E-5</v>
      </c>
      <c r="F37" s="374">
        <v>23.602780000000003</v>
      </c>
      <c r="G37" s="394">
        <v>9.9999999999999995E-7</v>
      </c>
      <c r="H37" s="376">
        <v>0.40689999999999998</v>
      </c>
      <c r="I37" s="377">
        <v>0</v>
      </c>
      <c r="J37" s="377">
        <v>0</v>
      </c>
      <c r="L37" s="337" t="s">
        <v>753</v>
      </c>
    </row>
    <row r="38" spans="1:12" x14ac:dyDescent="0.2">
      <c r="A38" s="347">
        <v>2</v>
      </c>
      <c r="B38" s="357" t="s">
        <v>852</v>
      </c>
      <c r="C38" s="375">
        <v>1.2560000000000002E-4</v>
      </c>
      <c r="D38" s="374">
        <v>57.360367000000004</v>
      </c>
      <c r="E38" s="373">
        <v>1.2229999999999995E-3</v>
      </c>
      <c r="F38" s="374">
        <v>389.01430000000005</v>
      </c>
      <c r="G38" s="375">
        <v>1.6330000000000007E-4</v>
      </c>
      <c r="H38" s="374">
        <v>68.534035999999986</v>
      </c>
      <c r="I38" s="375">
        <v>1.2560000000000002E-4</v>
      </c>
      <c r="J38" s="374">
        <v>57.360367000000004</v>
      </c>
    </row>
    <row r="39" spans="1:12" x14ac:dyDescent="0.2">
      <c r="A39" s="347">
        <v>3</v>
      </c>
      <c r="B39" s="357" t="s">
        <v>668</v>
      </c>
      <c r="C39" s="377">
        <v>0</v>
      </c>
      <c r="D39" s="377">
        <v>0</v>
      </c>
      <c r="E39" s="373">
        <v>4.9199999999999999E-3</v>
      </c>
      <c r="F39" s="374">
        <v>18.421689000000001</v>
      </c>
      <c r="G39" s="395" t="s">
        <v>349</v>
      </c>
      <c r="H39" s="396" t="s">
        <v>349</v>
      </c>
      <c r="I39" s="377">
        <v>0</v>
      </c>
      <c r="J39" s="377">
        <v>0</v>
      </c>
    </row>
    <row r="40" spans="1:12" x14ac:dyDescent="0.2">
      <c r="A40" s="347">
        <v>4</v>
      </c>
      <c r="B40" s="390" t="s">
        <v>853</v>
      </c>
      <c r="C40" s="377">
        <v>0</v>
      </c>
      <c r="D40" s="377">
        <v>0</v>
      </c>
      <c r="E40" s="397">
        <v>5.0477489768076401E-5</v>
      </c>
      <c r="F40" s="396">
        <v>18.531720000000004</v>
      </c>
      <c r="G40" s="375">
        <v>8.9222373806275586E-5</v>
      </c>
      <c r="H40" s="374">
        <v>23.820299999999996</v>
      </c>
      <c r="I40" s="377">
        <v>0</v>
      </c>
      <c r="J40" s="377">
        <v>0</v>
      </c>
    </row>
    <row r="41" spans="1:12" x14ac:dyDescent="0.2">
      <c r="A41" s="347">
        <v>5</v>
      </c>
      <c r="B41" s="390" t="s">
        <v>854</v>
      </c>
      <c r="C41" s="377">
        <v>0</v>
      </c>
      <c r="D41" s="377">
        <v>0</v>
      </c>
      <c r="E41" s="397">
        <v>1.1013642564802182E-3</v>
      </c>
      <c r="F41" s="396">
        <v>40.215852999999996</v>
      </c>
      <c r="G41" s="395" t="s">
        <v>349</v>
      </c>
      <c r="H41" s="396" t="s">
        <v>349</v>
      </c>
      <c r="I41" s="377">
        <v>0</v>
      </c>
      <c r="J41" s="377">
        <v>0</v>
      </c>
      <c r="L41" s="337" t="s">
        <v>753</v>
      </c>
    </row>
    <row r="42" spans="1:12" x14ac:dyDescent="0.2">
      <c r="A42" s="347"/>
      <c r="B42" s="388" t="s">
        <v>851</v>
      </c>
      <c r="C42" s="398">
        <f t="shared" ref="C42:J42" si="2">SUM(C37:C41)</f>
        <v>1.2560000000000002E-4</v>
      </c>
      <c r="D42" s="389">
        <f t="shared" si="2"/>
        <v>57.360367000000004</v>
      </c>
      <c r="E42" s="399">
        <f t="shared" si="2"/>
        <v>7.3688417462482933E-3</v>
      </c>
      <c r="F42" s="389">
        <f t="shared" si="2"/>
        <v>489.78634200000005</v>
      </c>
      <c r="G42" s="398">
        <f t="shared" si="2"/>
        <v>2.5352237380627565E-4</v>
      </c>
      <c r="H42" s="389">
        <f t="shared" si="2"/>
        <v>92.761235999999968</v>
      </c>
      <c r="I42" s="398">
        <f t="shared" si="2"/>
        <v>1.2560000000000002E-4</v>
      </c>
      <c r="J42" s="389">
        <f t="shared" si="2"/>
        <v>57.360367000000004</v>
      </c>
    </row>
    <row r="43" spans="1:12" x14ac:dyDescent="0.2">
      <c r="A43" s="218" t="str">
        <f>'[1]65'!A9</f>
        <v>$ indicates as on April 30, 2020</v>
      </c>
      <c r="B43" s="219"/>
      <c r="C43" s="219"/>
      <c r="D43" s="219"/>
      <c r="E43" s="219"/>
      <c r="F43" s="400"/>
      <c r="G43" s="400"/>
      <c r="H43" s="400"/>
      <c r="I43" s="400"/>
      <c r="J43" s="400"/>
    </row>
    <row r="44" spans="1:12" ht="26.25" customHeight="1" x14ac:dyDescent="0.2">
      <c r="A44" s="401" t="s">
        <v>855</v>
      </c>
      <c r="B44" s="718" t="s">
        <v>856</v>
      </c>
      <c r="C44" s="718"/>
      <c r="D44" s="718"/>
      <c r="E44" s="718"/>
      <c r="F44" s="718"/>
      <c r="G44" s="718"/>
      <c r="H44" s="718"/>
      <c r="I44" s="718"/>
      <c r="J44" s="718"/>
    </row>
    <row r="45" spans="1:12" ht="14.25" customHeight="1" x14ac:dyDescent="0.2">
      <c r="A45" s="402"/>
      <c r="B45" s="681" t="s">
        <v>857</v>
      </c>
      <c r="C45" s="681"/>
      <c r="D45" s="681"/>
      <c r="E45" s="681"/>
      <c r="F45" s="681"/>
      <c r="G45" s="681"/>
      <c r="H45" s="681"/>
      <c r="I45" s="681"/>
      <c r="J45" s="681"/>
    </row>
    <row r="46" spans="1:12" x14ac:dyDescent="0.2">
      <c r="A46" s="351" t="s">
        <v>858</v>
      </c>
      <c r="E46" s="403"/>
      <c r="F46" s="400"/>
      <c r="G46" s="400"/>
      <c r="H46" s="403"/>
      <c r="I46" s="403" t="s">
        <v>753</v>
      </c>
      <c r="J46" s="400"/>
    </row>
    <row r="47" spans="1:12" x14ac:dyDescent="0.2">
      <c r="A47" s="351"/>
      <c r="G47" s="337" t="s">
        <v>753</v>
      </c>
      <c r="H47" s="337" t="s">
        <v>753</v>
      </c>
    </row>
    <row r="49" spans="3:10" x14ac:dyDescent="0.2">
      <c r="C49" s="404"/>
      <c r="G49" s="404"/>
      <c r="I49" s="404"/>
    </row>
    <row r="50" spans="3:10" x14ac:dyDescent="0.2">
      <c r="C50" s="404"/>
      <c r="G50" s="404"/>
      <c r="I50" s="404"/>
    </row>
    <row r="52" spans="3:10" x14ac:dyDescent="0.2">
      <c r="H52" s="405"/>
      <c r="I52" s="406"/>
      <c r="J52" s="405"/>
    </row>
    <row r="53" spans="3:10" x14ac:dyDescent="0.2">
      <c r="I53" s="406"/>
    </row>
  </sheetData>
  <customSheetViews>
    <customSheetView guid="{24305A52-1154-42C7-AEBA-C6CC71961191}" hiddenRows="1">
      <selection activeCell="T24" sqref="T24"/>
      <pageMargins left="0.7" right="0.7" top="0.75" bottom="0.75" header="0.3" footer="0.3"/>
      <pageSetup paperSize="9" orientation="portrait" r:id="rId1"/>
    </customSheetView>
    <customSheetView guid="{7B7F28D7-4946-4DF5-B4B6-7D23EA101C99}" hiddenRows="1">
      <selection activeCell="T24" sqref="T24"/>
      <pageMargins left="0.7" right="0.7" top="0.75" bottom="0.75" header="0.3" footer="0.3"/>
      <pageSetup paperSize="9" orientation="portrait" r:id="rId2"/>
    </customSheetView>
    <customSheetView guid="{B1B47C0E-7F66-4A80-8423-32424C055E30}" showPageBreaks="1" hiddenRows="1">
      <selection activeCell="T24" sqref="T24"/>
      <pageMargins left="0.7" right="0.7" top="0.75" bottom="0.75" header="0.3" footer="0.3"/>
      <pageSetup paperSize="9" orientation="portrait" r:id="rId3"/>
    </customSheetView>
  </customSheetViews>
  <mergeCells count="12">
    <mergeCell ref="I2:J2"/>
    <mergeCell ref="B4:J4"/>
    <mergeCell ref="A2:A3"/>
    <mergeCell ref="B2:B3"/>
    <mergeCell ref="C2:D2"/>
    <mergeCell ref="E2:F2"/>
    <mergeCell ref="G2:H2"/>
    <mergeCell ref="B14:J14"/>
    <mergeCell ref="B32:J32"/>
    <mergeCell ref="B36:J36"/>
    <mergeCell ref="B44:J44"/>
    <mergeCell ref="B45:J45"/>
  </mergeCells>
  <pageMargins left="0.7" right="0.7" top="0.75" bottom="0.75" header="0.3" footer="0.3"/>
  <pageSetup paperSize="9" orientation="portrait" r:id="rId4"/>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A2" sqref="A2:D2"/>
    </sheetView>
  </sheetViews>
  <sheetFormatPr defaultRowHeight="12.75" x14ac:dyDescent="0.2"/>
  <cols>
    <col min="1" max="1" width="55.5703125" customWidth="1"/>
    <col min="2" max="2" width="15" customWidth="1"/>
    <col min="3" max="3" width="12.140625" customWidth="1"/>
    <col min="4" max="4" width="13" customWidth="1"/>
    <col min="5" max="5" width="10.5703125" bestFit="1" customWidth="1"/>
    <col min="6" max="6" width="10.7109375" bestFit="1" customWidth="1"/>
    <col min="7" max="7" width="9.140625" customWidth="1"/>
    <col min="8" max="8" width="10.140625" bestFit="1" customWidth="1"/>
  </cols>
  <sheetData>
    <row r="1" spans="1:8" ht="15.75" x14ac:dyDescent="0.25">
      <c r="A1" s="450" t="s">
        <v>1082</v>
      </c>
      <c r="B1" s="451"/>
      <c r="C1" s="451"/>
      <c r="D1" s="452"/>
      <c r="E1" s="727"/>
      <c r="F1" s="728"/>
      <c r="G1" s="453"/>
    </row>
    <row r="2" spans="1:8" ht="15" x14ac:dyDescent="0.25">
      <c r="A2" s="729" t="s">
        <v>1030</v>
      </c>
      <c r="B2" s="730"/>
      <c r="C2" s="730"/>
      <c r="D2" s="731"/>
      <c r="E2" s="732">
        <v>20384759</v>
      </c>
      <c r="F2" s="733"/>
      <c r="G2" s="454"/>
    </row>
    <row r="3" spans="1:8" ht="15" x14ac:dyDescent="0.2">
      <c r="A3" s="734" t="s">
        <v>1031</v>
      </c>
      <c r="B3" s="730"/>
      <c r="C3" s="730"/>
      <c r="D3" s="731"/>
      <c r="E3" s="735">
        <v>29.7</v>
      </c>
      <c r="F3" s="736"/>
      <c r="G3" s="454"/>
    </row>
    <row r="4" spans="1:8" ht="15" x14ac:dyDescent="0.2">
      <c r="A4" s="737" t="s">
        <v>1032</v>
      </c>
      <c r="B4" s="738"/>
      <c r="C4" s="738"/>
      <c r="D4" s="731"/>
      <c r="E4" s="735">
        <v>31.1</v>
      </c>
      <c r="F4" s="736"/>
      <c r="G4" s="454"/>
    </row>
    <row r="5" spans="1:8" ht="15" x14ac:dyDescent="0.2">
      <c r="A5" s="455" t="s">
        <v>1033</v>
      </c>
      <c r="B5" s="456">
        <v>43800</v>
      </c>
      <c r="C5" s="456">
        <v>43831</v>
      </c>
      <c r="D5" s="456">
        <v>43862</v>
      </c>
      <c r="E5" s="456">
        <v>43891</v>
      </c>
      <c r="F5" s="456">
        <v>43922</v>
      </c>
      <c r="G5" s="454"/>
    </row>
    <row r="6" spans="1:8" ht="15" x14ac:dyDescent="0.25">
      <c r="A6" s="457" t="s">
        <v>1034</v>
      </c>
      <c r="B6" s="458">
        <v>4</v>
      </c>
      <c r="C6" s="458">
        <v>4</v>
      </c>
      <c r="D6" s="458">
        <v>4</v>
      </c>
      <c r="E6" s="458">
        <v>3</v>
      </c>
      <c r="F6" s="458">
        <v>3</v>
      </c>
      <c r="G6" s="454"/>
    </row>
    <row r="7" spans="1:8" ht="15" x14ac:dyDescent="0.25">
      <c r="A7" s="459" t="s">
        <v>1035</v>
      </c>
      <c r="B7" s="460">
        <v>5.15</v>
      </c>
      <c r="C7" s="460">
        <v>5.15</v>
      </c>
      <c r="D7" s="460">
        <v>5.15</v>
      </c>
      <c r="E7" s="460">
        <v>4.4000000000000004</v>
      </c>
      <c r="F7" s="460">
        <v>4.4000000000000004</v>
      </c>
      <c r="G7" s="454"/>
    </row>
    <row r="8" spans="1:8" ht="16.5" x14ac:dyDescent="0.25">
      <c r="A8" s="461" t="s">
        <v>1036</v>
      </c>
      <c r="B8" s="462">
        <v>160616.48000000001</v>
      </c>
      <c r="C8" s="462">
        <v>162175.89000000001</v>
      </c>
      <c r="D8" s="462">
        <v>163700.23000000001</v>
      </c>
      <c r="E8" s="462">
        <v>167952.76</v>
      </c>
      <c r="F8" s="462">
        <v>170217.93</v>
      </c>
      <c r="G8" s="454"/>
      <c r="H8" s="463"/>
    </row>
    <row r="9" spans="1:8" ht="15" x14ac:dyDescent="0.25">
      <c r="A9" s="459" t="s">
        <v>1037</v>
      </c>
      <c r="B9" s="462">
        <v>130086.51</v>
      </c>
      <c r="C9" s="462">
        <v>131264.72</v>
      </c>
      <c r="D9" s="462">
        <v>132355.38</v>
      </c>
      <c r="E9" s="462">
        <v>135710.32999999999</v>
      </c>
      <c r="F9" s="462">
        <v>137106.85</v>
      </c>
      <c r="G9" s="454"/>
      <c r="H9" s="463"/>
    </row>
    <row r="10" spans="1:8" ht="15" x14ac:dyDescent="0.25">
      <c r="A10" s="464" t="s">
        <v>1038</v>
      </c>
      <c r="B10" s="462">
        <v>99472.02</v>
      </c>
      <c r="C10" s="462">
        <v>100055.32</v>
      </c>
      <c r="D10" s="462">
        <v>100416.89</v>
      </c>
      <c r="E10" s="462">
        <v>103719.13</v>
      </c>
      <c r="F10" s="462">
        <v>102692.58</v>
      </c>
      <c r="G10" s="454"/>
      <c r="H10" s="463"/>
    </row>
    <row r="11" spans="1:8" ht="15.75" x14ac:dyDescent="0.25">
      <c r="A11" s="465" t="s">
        <v>1039</v>
      </c>
      <c r="B11" s="466"/>
      <c r="C11" s="466"/>
      <c r="D11" s="466"/>
      <c r="E11" s="466"/>
      <c r="F11" s="466"/>
      <c r="G11" s="467"/>
    </row>
    <row r="12" spans="1:8" ht="15" x14ac:dyDescent="0.25">
      <c r="A12" s="468" t="s">
        <v>1040</v>
      </c>
      <c r="B12" s="469">
        <v>5.1100000000000003</v>
      </c>
      <c r="C12" s="469">
        <v>4.9400000000000004</v>
      </c>
      <c r="D12" s="469">
        <v>4.96</v>
      </c>
      <c r="E12" s="469">
        <v>5.05</v>
      </c>
      <c r="F12" s="469">
        <v>4.09</v>
      </c>
      <c r="G12" s="467"/>
    </row>
    <row r="13" spans="1:8" ht="15" x14ac:dyDescent="0.25">
      <c r="A13" s="468" t="s">
        <v>1041</v>
      </c>
      <c r="B13" s="460">
        <v>5.03</v>
      </c>
      <c r="C13" s="460">
        <v>5.13</v>
      </c>
      <c r="D13" s="460">
        <v>5.08</v>
      </c>
      <c r="E13" s="460">
        <v>5.28</v>
      </c>
      <c r="F13" s="460">
        <v>3.73</v>
      </c>
      <c r="G13" s="454"/>
    </row>
    <row r="14" spans="1:8" ht="15" x14ac:dyDescent="0.25">
      <c r="A14" s="468" t="s">
        <v>1042</v>
      </c>
      <c r="B14" s="470" t="s">
        <v>1043</v>
      </c>
      <c r="C14" s="470" t="s">
        <v>1043</v>
      </c>
      <c r="D14" s="470" t="s">
        <v>1044</v>
      </c>
      <c r="E14" s="470" t="s">
        <v>1045</v>
      </c>
      <c r="F14" s="470" t="s">
        <v>1045</v>
      </c>
      <c r="G14" s="467"/>
    </row>
    <row r="15" spans="1:8" ht="15" x14ac:dyDescent="0.25">
      <c r="A15" s="471" t="s">
        <v>1046</v>
      </c>
      <c r="B15" s="460" t="s">
        <v>1047</v>
      </c>
      <c r="C15" s="460" t="s">
        <v>1048</v>
      </c>
      <c r="D15" s="460" t="s">
        <v>1049</v>
      </c>
      <c r="E15" s="460" t="s">
        <v>1050</v>
      </c>
      <c r="F15" s="460" t="s">
        <v>1051</v>
      </c>
      <c r="G15" s="467"/>
    </row>
    <row r="16" spans="1:8" ht="15.75" x14ac:dyDescent="0.25">
      <c r="A16" s="465" t="s">
        <v>1052</v>
      </c>
      <c r="B16" s="466"/>
      <c r="C16" s="466"/>
      <c r="D16" s="466"/>
      <c r="E16" s="466"/>
      <c r="F16" s="466"/>
      <c r="G16" s="467"/>
    </row>
    <row r="17" spans="1:8" ht="15" x14ac:dyDescent="0.25">
      <c r="A17" s="472" t="s">
        <v>1053</v>
      </c>
      <c r="B17" s="473">
        <v>725543.10661814711</v>
      </c>
      <c r="C17" s="473">
        <v>861192.73748490098</v>
      </c>
      <c r="D17" s="473">
        <v>852478.2387649382</v>
      </c>
      <c r="E17" s="473">
        <v>1088220.5900000001</v>
      </c>
      <c r="F17" s="473">
        <v>950278.55999999994</v>
      </c>
      <c r="G17" s="454"/>
    </row>
    <row r="18" spans="1:8" ht="15" x14ac:dyDescent="0.25">
      <c r="A18" s="474" t="s">
        <v>1054</v>
      </c>
      <c r="B18" s="473">
        <v>15553829.039999999</v>
      </c>
      <c r="C18" s="473">
        <v>15650981.73</v>
      </c>
      <c r="D18" s="473">
        <v>14687010.42</v>
      </c>
      <c r="E18" s="473">
        <v>11348756.59</v>
      </c>
      <c r="F18" s="473">
        <v>12941620.82</v>
      </c>
    </row>
    <row r="19" spans="1:8" ht="15" x14ac:dyDescent="0.25">
      <c r="A19" s="474" t="s">
        <v>1055</v>
      </c>
      <c r="B19" s="473">
        <v>15431966.626333401</v>
      </c>
      <c r="C19" s="473">
        <v>15517106.791985899</v>
      </c>
      <c r="D19" s="473">
        <v>14552073.9636871</v>
      </c>
      <c r="E19" s="473">
        <v>11243111.767447401</v>
      </c>
      <c r="F19" s="473">
        <v>12738625.880000001</v>
      </c>
    </row>
    <row r="20" spans="1:8" ht="15" x14ac:dyDescent="0.25">
      <c r="A20" s="475" t="s">
        <v>1056</v>
      </c>
      <c r="B20" s="462">
        <v>7338</v>
      </c>
      <c r="C20" s="462">
        <v>12123</v>
      </c>
      <c r="D20" s="462">
        <v>1820</v>
      </c>
      <c r="E20" s="462">
        <v>-61973</v>
      </c>
      <c r="F20" s="462">
        <v>-6884</v>
      </c>
      <c r="G20" s="454"/>
    </row>
    <row r="21" spans="1:8" ht="15.75" x14ac:dyDescent="0.25">
      <c r="A21" s="465" t="s">
        <v>1057</v>
      </c>
      <c r="B21" s="466"/>
      <c r="C21" s="466"/>
      <c r="D21" s="466"/>
      <c r="E21" s="466"/>
      <c r="F21" s="466"/>
      <c r="G21" s="467"/>
    </row>
    <row r="22" spans="1:8" ht="15" x14ac:dyDescent="0.25">
      <c r="A22" s="472" t="s">
        <v>1058</v>
      </c>
      <c r="B22" s="473">
        <v>457468</v>
      </c>
      <c r="C22" s="473">
        <v>471300</v>
      </c>
      <c r="D22" s="473">
        <v>481540</v>
      </c>
      <c r="E22" s="473">
        <v>474660</v>
      </c>
      <c r="F22" s="473">
        <v>481078</v>
      </c>
      <c r="G22" s="454"/>
    </row>
    <row r="23" spans="1:8" ht="15" x14ac:dyDescent="0.25">
      <c r="A23" s="474" t="s">
        <v>1059</v>
      </c>
      <c r="B23" s="470">
        <v>71.274000000000001</v>
      </c>
      <c r="C23" s="470">
        <v>71.510000000000005</v>
      </c>
      <c r="D23" s="470">
        <v>72.19</v>
      </c>
      <c r="E23" s="470">
        <v>74.84</v>
      </c>
      <c r="F23" s="470">
        <v>75.114999999999995</v>
      </c>
      <c r="G23" s="454"/>
    </row>
    <row r="24" spans="1:8" ht="15" x14ac:dyDescent="0.25">
      <c r="A24" s="474" t="s">
        <v>1060</v>
      </c>
      <c r="B24" s="470">
        <v>79.882999999999996</v>
      </c>
      <c r="C24" s="470">
        <v>78.819999999999993</v>
      </c>
      <c r="D24" s="470">
        <v>79.44</v>
      </c>
      <c r="E24" s="470">
        <v>82.64</v>
      </c>
      <c r="F24" s="470">
        <v>81.617000000000004</v>
      </c>
      <c r="G24" s="454"/>
    </row>
    <row r="25" spans="1:8" ht="15" x14ac:dyDescent="0.25">
      <c r="A25" s="475" t="s">
        <v>1061</v>
      </c>
      <c r="B25" s="460">
        <v>4.38</v>
      </c>
      <c r="C25" s="460">
        <v>4.21</v>
      </c>
      <c r="D25" s="460">
        <v>3.91</v>
      </c>
      <c r="E25" s="460">
        <v>5.05</v>
      </c>
      <c r="F25" s="460">
        <v>4.13</v>
      </c>
      <c r="G25" s="454"/>
    </row>
    <row r="26" spans="1:8" ht="15.75" x14ac:dyDescent="0.25">
      <c r="A26" s="465" t="s">
        <v>1062</v>
      </c>
      <c r="B26" s="466"/>
      <c r="C26" s="466"/>
      <c r="D26" s="466"/>
      <c r="E26" s="466"/>
      <c r="F26" s="466"/>
      <c r="G26" s="467"/>
    </row>
    <row r="27" spans="1:8" ht="16.5" customHeight="1" x14ac:dyDescent="0.25">
      <c r="A27" s="472" t="s">
        <v>1063</v>
      </c>
      <c r="B27" s="462">
        <v>6180</v>
      </c>
      <c r="C27" s="462">
        <v>6960</v>
      </c>
      <c r="D27" s="462">
        <v>7100</v>
      </c>
      <c r="E27" s="462">
        <v>7100</v>
      </c>
      <c r="F27" s="462" t="s">
        <v>1064</v>
      </c>
      <c r="G27" s="454"/>
      <c r="H27" s="463"/>
    </row>
    <row r="28" spans="1:8" ht="15" x14ac:dyDescent="0.25">
      <c r="A28" s="474" t="s">
        <v>1065</v>
      </c>
      <c r="B28" s="470">
        <v>122.8</v>
      </c>
      <c r="C28" s="470">
        <v>122.9</v>
      </c>
      <c r="D28" s="470">
        <v>122.2</v>
      </c>
      <c r="E28" s="470">
        <v>121.1</v>
      </c>
      <c r="F28" s="470" t="s">
        <v>1066</v>
      </c>
      <c r="G28" s="454"/>
    </row>
    <row r="29" spans="1:8" ht="15" x14ac:dyDescent="0.25">
      <c r="A29" s="474" t="s">
        <v>1067</v>
      </c>
      <c r="B29" s="470">
        <v>150.4</v>
      </c>
      <c r="C29" s="470">
        <v>150.19999999999999</v>
      </c>
      <c r="D29" s="470">
        <v>149.1</v>
      </c>
      <c r="E29" s="470">
        <v>148.69999999999999</v>
      </c>
      <c r="F29" s="470" t="s">
        <v>797</v>
      </c>
      <c r="G29" s="454"/>
    </row>
    <row r="30" spans="1:8" ht="15.75" x14ac:dyDescent="0.25">
      <c r="A30" s="465" t="s">
        <v>1068</v>
      </c>
      <c r="B30" s="466"/>
      <c r="C30" s="466"/>
      <c r="D30" s="466"/>
      <c r="E30" s="466"/>
      <c r="F30" s="466"/>
      <c r="G30" s="467"/>
    </row>
    <row r="31" spans="1:8" ht="15" x14ac:dyDescent="0.25">
      <c r="A31" s="472" t="s">
        <v>1069</v>
      </c>
      <c r="B31" s="470">
        <v>134</v>
      </c>
      <c r="C31" s="470">
        <v>137.19999999999999</v>
      </c>
      <c r="D31" s="470">
        <v>133.5</v>
      </c>
      <c r="E31" s="470">
        <v>120.1</v>
      </c>
      <c r="F31" s="470" t="s">
        <v>797</v>
      </c>
      <c r="G31" s="454"/>
    </row>
    <row r="32" spans="1:8" ht="15" x14ac:dyDescent="0.25">
      <c r="A32" s="474" t="s">
        <v>1070</v>
      </c>
      <c r="B32" s="470">
        <v>120.9</v>
      </c>
      <c r="C32" s="470">
        <v>124.2</v>
      </c>
      <c r="D32" s="470">
        <v>123.4</v>
      </c>
      <c r="E32" s="470">
        <v>132.69999999999999</v>
      </c>
      <c r="F32" s="470" t="s">
        <v>797</v>
      </c>
      <c r="G32" s="454"/>
    </row>
    <row r="33" spans="1:7" ht="15" x14ac:dyDescent="0.25">
      <c r="A33" s="474" t="s">
        <v>1071</v>
      </c>
      <c r="B33" s="470">
        <v>134.80000000000001</v>
      </c>
      <c r="C33" s="470">
        <v>137.69999999999999</v>
      </c>
      <c r="D33" s="470">
        <v>133.30000000000001</v>
      </c>
      <c r="E33" s="470">
        <v>114.8</v>
      </c>
      <c r="F33" s="470" t="s">
        <v>797</v>
      </c>
      <c r="G33" s="454"/>
    </row>
    <row r="34" spans="1:7" ht="15" x14ac:dyDescent="0.25">
      <c r="A34" s="475" t="s">
        <v>1072</v>
      </c>
      <c r="B34" s="470">
        <v>150.30000000000001</v>
      </c>
      <c r="C34" s="470">
        <v>155.6</v>
      </c>
      <c r="D34" s="470">
        <v>153.80000000000001</v>
      </c>
      <c r="E34" s="470">
        <v>149.19999999999999</v>
      </c>
      <c r="F34" s="470" t="s">
        <v>797</v>
      </c>
      <c r="G34" s="454"/>
    </row>
    <row r="35" spans="1:7" ht="15.75" x14ac:dyDescent="0.25">
      <c r="A35" s="465" t="s">
        <v>1073</v>
      </c>
      <c r="B35" s="466"/>
      <c r="C35" s="466"/>
      <c r="D35" s="466"/>
      <c r="E35" s="466"/>
      <c r="F35" s="466"/>
      <c r="G35" s="467"/>
    </row>
    <row r="36" spans="1:7" ht="15" x14ac:dyDescent="0.2">
      <c r="A36" s="476" t="s">
        <v>1074</v>
      </c>
      <c r="B36" s="477">
        <v>27357.439999999999</v>
      </c>
      <c r="C36" s="477">
        <v>25970.29</v>
      </c>
      <c r="D36" s="477">
        <v>27647.26</v>
      </c>
      <c r="E36" s="477">
        <v>21406.39</v>
      </c>
      <c r="F36" s="477">
        <v>10356.120000000001</v>
      </c>
      <c r="G36" s="454"/>
    </row>
    <row r="37" spans="1:7" ht="15" x14ac:dyDescent="0.2">
      <c r="A37" s="478" t="s">
        <v>1075</v>
      </c>
      <c r="B37" s="479">
        <v>38611.269999999997</v>
      </c>
      <c r="C37" s="479">
        <v>41144.71</v>
      </c>
      <c r="D37" s="479">
        <v>37497.46</v>
      </c>
      <c r="E37" s="479">
        <v>31164.59</v>
      </c>
      <c r="F37" s="479">
        <v>17121.07</v>
      </c>
      <c r="G37" s="480"/>
    </row>
    <row r="38" spans="1:7" ht="15" x14ac:dyDescent="0.2">
      <c r="A38" s="481" t="s">
        <v>1076</v>
      </c>
      <c r="B38" s="482">
        <f>B36-B37</f>
        <v>-11253.829999999998</v>
      </c>
      <c r="C38" s="482">
        <f>C36-C37</f>
        <v>-15174.419999999998</v>
      </c>
      <c r="D38" s="482">
        <f>D36-D37</f>
        <v>-9850.2000000000007</v>
      </c>
      <c r="E38" s="482">
        <f>E36-E37</f>
        <v>-9758.2000000000007</v>
      </c>
      <c r="F38" s="482">
        <f>F36-F37</f>
        <v>-6764.9499999999989</v>
      </c>
      <c r="G38" s="480"/>
    </row>
    <row r="39" spans="1:7" x14ac:dyDescent="0.2">
      <c r="A39" s="739" t="s">
        <v>1077</v>
      </c>
      <c r="B39" s="739"/>
      <c r="C39" s="739"/>
      <c r="D39" s="739"/>
      <c r="E39" s="480"/>
      <c r="F39" s="480"/>
      <c r="G39" s="480"/>
    </row>
    <row r="40" spans="1:7" x14ac:dyDescent="0.2">
      <c r="A40" s="726" t="s">
        <v>1078</v>
      </c>
      <c r="B40" s="726"/>
      <c r="C40" s="726"/>
      <c r="D40" s="726"/>
      <c r="E40" s="726"/>
      <c r="F40" s="726"/>
      <c r="G40" s="480"/>
    </row>
    <row r="41" spans="1:7" x14ac:dyDescent="0.2">
      <c r="A41" s="483" t="s">
        <v>696</v>
      </c>
      <c r="B41" s="484"/>
      <c r="C41" s="484"/>
      <c r="D41" s="484"/>
      <c r="E41" s="484"/>
      <c r="F41" s="484"/>
      <c r="G41" s="480"/>
    </row>
    <row r="42" spans="1:7" x14ac:dyDescent="0.2">
      <c r="A42" s="726" t="s">
        <v>1079</v>
      </c>
      <c r="B42" s="726"/>
      <c r="C42" s="726"/>
      <c r="D42" s="726"/>
      <c r="E42" s="726"/>
      <c r="F42" s="726"/>
      <c r="G42" s="480"/>
    </row>
    <row r="43" spans="1:7" x14ac:dyDescent="0.2">
      <c r="A43" s="726" t="s">
        <v>1080</v>
      </c>
      <c r="B43" s="726"/>
      <c r="C43" s="726"/>
      <c r="D43" s="726"/>
      <c r="E43" s="726"/>
      <c r="F43" s="726"/>
      <c r="G43" s="480"/>
    </row>
    <row r="44" spans="1:7" x14ac:dyDescent="0.2">
      <c r="A44" s="726" t="s">
        <v>697</v>
      </c>
      <c r="B44" s="726"/>
      <c r="C44" s="726"/>
      <c r="D44" s="726"/>
      <c r="E44" s="726"/>
      <c r="F44" s="726"/>
      <c r="G44" s="480"/>
    </row>
    <row r="45" spans="1:7" x14ac:dyDescent="0.2">
      <c r="A45" s="726" t="s">
        <v>1081</v>
      </c>
      <c r="B45" s="726"/>
      <c r="C45" s="726"/>
      <c r="D45" s="726"/>
      <c r="E45" s="726"/>
      <c r="F45" s="726"/>
      <c r="G45" s="480"/>
    </row>
    <row r="46" spans="1:7" x14ac:dyDescent="0.2">
      <c r="A46" s="485" t="s">
        <v>698</v>
      </c>
      <c r="B46" s="485"/>
      <c r="C46" s="485"/>
      <c r="D46" s="454"/>
      <c r="E46" s="454"/>
      <c r="F46" s="454"/>
      <c r="G46" s="486"/>
    </row>
  </sheetData>
  <customSheetViews>
    <customSheetView guid="{24305A52-1154-42C7-AEBA-C6CC71961191}">
      <selection activeCell="A2" sqref="A2:D2"/>
      <pageMargins left="0.7" right="0.7" top="0.75" bottom="0.75" header="0.3" footer="0.3"/>
      <pageSetup paperSize="9" orientation="portrait" r:id="rId1"/>
    </customSheetView>
    <customSheetView guid="{7B7F28D7-4946-4DF5-B4B6-7D23EA101C99}">
      <selection activeCell="A2" sqref="A2:D2"/>
      <pageMargins left="0.7" right="0.7" top="0.75" bottom="0.75" header="0.3" footer="0.3"/>
      <pageSetup paperSize="9" orientation="portrait" r:id="rId2"/>
    </customSheetView>
    <customSheetView guid="{B1B47C0E-7F66-4A80-8423-32424C055E30}" showPageBreaks="1">
      <selection activeCell="A2" sqref="A2:D2"/>
      <pageMargins left="0.7" right="0.7" top="0.75" bottom="0.75" header="0.3" footer="0.3"/>
      <pageSetup paperSize="9" orientation="portrait" r:id="rId3"/>
    </customSheetView>
  </customSheetViews>
  <mergeCells count="13">
    <mergeCell ref="A45:F45"/>
    <mergeCell ref="E1:F1"/>
    <mergeCell ref="A2:D2"/>
    <mergeCell ref="E2:F2"/>
    <mergeCell ref="A3:D3"/>
    <mergeCell ref="E3:F3"/>
    <mergeCell ref="A4:D4"/>
    <mergeCell ref="E4:F4"/>
    <mergeCell ref="A39:D39"/>
    <mergeCell ref="A40:F40"/>
    <mergeCell ref="A42:F42"/>
    <mergeCell ref="A43:F43"/>
    <mergeCell ref="A44:F44"/>
  </mergeCells>
  <hyperlinks>
    <hyperlink ref="A13" location="_edn3" display="_edn3"/>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G4" sqref="G4:G26"/>
    </sheetView>
  </sheetViews>
  <sheetFormatPr defaultRowHeight="15" x14ac:dyDescent="0.25"/>
  <cols>
    <col min="1" max="1" width="31.5703125" style="114" customWidth="1"/>
    <col min="2" max="2" width="9.7109375" style="114" customWidth="1"/>
    <col min="3" max="3" width="10.7109375" style="114" customWidth="1"/>
    <col min="4" max="4" width="9.7109375" style="114" customWidth="1"/>
    <col min="5" max="6" width="10.7109375" style="114" customWidth="1"/>
    <col min="7" max="7" width="9.42578125" style="114" customWidth="1"/>
    <col min="8" max="16384" width="9.140625" style="114"/>
  </cols>
  <sheetData>
    <row r="1" spans="1:7" ht="18.75" customHeight="1" x14ac:dyDescent="0.25">
      <c r="A1" s="563" t="s">
        <v>719</v>
      </c>
      <c r="B1" s="563"/>
      <c r="C1" s="563"/>
      <c r="D1" s="563"/>
      <c r="E1" s="563"/>
      <c r="F1" s="563"/>
      <c r="G1" s="563"/>
    </row>
    <row r="2" spans="1:7" s="134" customFormat="1" ht="13.5" customHeight="1" x14ac:dyDescent="0.25">
      <c r="A2" s="566" t="s">
        <v>120</v>
      </c>
      <c r="B2" s="561" t="s">
        <v>103</v>
      </c>
      <c r="C2" s="561"/>
      <c r="D2" s="561" t="s">
        <v>141</v>
      </c>
      <c r="E2" s="561"/>
      <c r="F2" s="567">
        <v>43923</v>
      </c>
      <c r="G2" s="567"/>
    </row>
    <row r="3" spans="1:7" s="134" customFormat="1" ht="38.25" x14ac:dyDescent="0.2">
      <c r="A3" s="566"/>
      <c r="B3" s="138" t="s">
        <v>114</v>
      </c>
      <c r="C3" s="139" t="s">
        <v>720</v>
      </c>
      <c r="D3" s="138" t="s">
        <v>114</v>
      </c>
      <c r="E3" s="139" t="s">
        <v>720</v>
      </c>
      <c r="F3" s="138" t="s">
        <v>114</v>
      </c>
      <c r="G3" s="139" t="s">
        <v>714</v>
      </c>
    </row>
    <row r="4" spans="1:7" s="134" customFormat="1" x14ac:dyDescent="0.25">
      <c r="A4" s="147" t="s">
        <v>721</v>
      </c>
      <c r="B4" s="148">
        <v>0</v>
      </c>
      <c r="C4" s="130">
        <v>0</v>
      </c>
      <c r="D4" s="148">
        <v>0</v>
      </c>
      <c r="E4" s="148">
        <v>0</v>
      </c>
      <c r="F4" s="148">
        <v>0</v>
      </c>
      <c r="G4" s="148">
        <v>0</v>
      </c>
    </row>
    <row r="5" spans="1:7" s="134" customFormat="1" x14ac:dyDescent="0.25">
      <c r="A5" s="147" t="s">
        <v>722</v>
      </c>
      <c r="B5" s="148">
        <v>0</v>
      </c>
      <c r="C5" s="130">
        <v>0</v>
      </c>
      <c r="D5" s="148">
        <v>0</v>
      </c>
      <c r="E5" s="148">
        <v>0</v>
      </c>
      <c r="F5" s="148">
        <v>0</v>
      </c>
      <c r="G5" s="148">
        <v>0</v>
      </c>
    </row>
    <row r="6" spans="1:7" s="134" customFormat="1" x14ac:dyDescent="0.25">
      <c r="A6" s="147" t="s">
        <v>723</v>
      </c>
      <c r="B6" s="148">
        <v>3</v>
      </c>
      <c r="C6" s="130">
        <v>2345.4762225000004</v>
      </c>
      <c r="D6" s="148">
        <v>0</v>
      </c>
      <c r="E6" s="148">
        <v>0</v>
      </c>
      <c r="F6" s="148">
        <v>0</v>
      </c>
      <c r="G6" s="148">
        <v>0</v>
      </c>
    </row>
    <row r="7" spans="1:7" s="134" customFormat="1" x14ac:dyDescent="0.25">
      <c r="A7" s="147" t="s">
        <v>724</v>
      </c>
      <c r="B7" s="148">
        <v>5</v>
      </c>
      <c r="C7" s="130">
        <v>274.93637059999998</v>
      </c>
      <c r="D7" s="148">
        <v>0</v>
      </c>
      <c r="E7" s="148">
        <v>0</v>
      </c>
      <c r="F7" s="148">
        <v>0</v>
      </c>
      <c r="G7" s="148">
        <v>0</v>
      </c>
    </row>
    <row r="8" spans="1:7" s="134" customFormat="1" x14ac:dyDescent="0.25">
      <c r="A8" s="147" t="s">
        <v>725</v>
      </c>
      <c r="B8" s="148">
        <v>4</v>
      </c>
      <c r="C8" s="130">
        <v>152.65588200000002</v>
      </c>
      <c r="D8" s="148">
        <v>0</v>
      </c>
      <c r="E8" s="148">
        <v>0</v>
      </c>
      <c r="F8" s="148">
        <v>0</v>
      </c>
      <c r="G8" s="148">
        <v>0</v>
      </c>
    </row>
    <row r="9" spans="1:7" s="134" customFormat="1" x14ac:dyDescent="0.25">
      <c r="A9" s="147" t="s">
        <v>726</v>
      </c>
      <c r="B9" s="148">
        <v>3</v>
      </c>
      <c r="C9" s="130">
        <v>66.110399999999998</v>
      </c>
      <c r="D9" s="148">
        <v>1</v>
      </c>
      <c r="E9" s="149">
        <v>3.24</v>
      </c>
      <c r="F9" s="148">
        <v>1</v>
      </c>
      <c r="G9" s="150">
        <v>3.24</v>
      </c>
    </row>
    <row r="10" spans="1:7" s="134" customFormat="1" x14ac:dyDescent="0.25">
      <c r="A10" s="147" t="s">
        <v>727</v>
      </c>
      <c r="B10" s="148">
        <v>5</v>
      </c>
      <c r="C10" s="130">
        <v>4217.9735599999995</v>
      </c>
      <c r="D10" s="148">
        <v>0</v>
      </c>
      <c r="E10" s="148">
        <v>0</v>
      </c>
      <c r="F10" s="148">
        <v>0</v>
      </c>
      <c r="G10" s="148">
        <v>0</v>
      </c>
    </row>
    <row r="11" spans="1:7" s="134" customFormat="1" x14ac:dyDescent="0.25">
      <c r="A11" s="147" t="s">
        <v>728</v>
      </c>
      <c r="B11" s="148">
        <v>5</v>
      </c>
      <c r="C11" s="130">
        <v>1992.0974509999999</v>
      </c>
      <c r="D11" s="148">
        <v>0</v>
      </c>
      <c r="E11" s="148">
        <v>0</v>
      </c>
      <c r="F11" s="148">
        <v>0</v>
      </c>
      <c r="G11" s="148">
        <v>0</v>
      </c>
    </row>
    <row r="12" spans="1:7" s="134" customFormat="1" x14ac:dyDescent="0.25">
      <c r="A12" s="147" t="s">
        <v>729</v>
      </c>
      <c r="B12" s="148">
        <v>1</v>
      </c>
      <c r="C12" s="130">
        <v>2.2692000000000001</v>
      </c>
      <c r="D12" s="148">
        <v>0</v>
      </c>
      <c r="E12" s="148">
        <v>0</v>
      </c>
      <c r="F12" s="148">
        <v>0</v>
      </c>
      <c r="G12" s="148">
        <v>0</v>
      </c>
    </row>
    <row r="13" spans="1:7" s="134" customFormat="1" x14ac:dyDescent="0.25">
      <c r="A13" s="147" t="s">
        <v>730</v>
      </c>
      <c r="B13" s="148">
        <v>3</v>
      </c>
      <c r="C13" s="130">
        <v>10446.407567999999</v>
      </c>
      <c r="D13" s="148">
        <v>0</v>
      </c>
      <c r="E13" s="148">
        <v>0</v>
      </c>
      <c r="F13" s="148">
        <v>0</v>
      </c>
      <c r="G13" s="148">
        <v>0</v>
      </c>
    </row>
    <row r="14" spans="1:7" s="134" customFormat="1" x14ac:dyDescent="0.25">
      <c r="A14" s="147" t="s">
        <v>731</v>
      </c>
      <c r="B14" s="148">
        <v>2</v>
      </c>
      <c r="C14" s="130">
        <v>64.08</v>
      </c>
      <c r="D14" s="148">
        <v>0</v>
      </c>
      <c r="E14" s="148">
        <v>0</v>
      </c>
      <c r="F14" s="148">
        <v>0</v>
      </c>
      <c r="G14" s="148">
        <v>0</v>
      </c>
    </row>
    <row r="15" spans="1:7" s="134" customFormat="1" x14ac:dyDescent="0.25">
      <c r="A15" s="147" t="s">
        <v>732</v>
      </c>
      <c r="B15" s="148">
        <v>7</v>
      </c>
      <c r="C15" s="130">
        <v>4701.9486699999998</v>
      </c>
      <c r="D15" s="148">
        <v>0</v>
      </c>
      <c r="E15" s="148">
        <v>0</v>
      </c>
      <c r="F15" s="148">
        <v>0</v>
      </c>
      <c r="G15" s="148">
        <v>0</v>
      </c>
    </row>
    <row r="16" spans="1:7" s="134" customFormat="1" x14ac:dyDescent="0.25">
      <c r="A16" s="147" t="s">
        <v>733</v>
      </c>
      <c r="B16" s="148">
        <v>0</v>
      </c>
      <c r="C16" s="130">
        <v>0</v>
      </c>
      <c r="D16" s="148">
        <v>0</v>
      </c>
      <c r="E16" s="148">
        <v>0</v>
      </c>
      <c r="F16" s="148">
        <v>0</v>
      </c>
      <c r="G16" s="148">
        <v>0</v>
      </c>
    </row>
    <row r="17" spans="1:9" s="134" customFormat="1" x14ac:dyDescent="0.25">
      <c r="A17" s="147" t="s">
        <v>734</v>
      </c>
      <c r="B17" s="148">
        <v>4</v>
      </c>
      <c r="C17" s="130">
        <v>484.00772219999999</v>
      </c>
      <c r="D17" s="148">
        <v>0</v>
      </c>
      <c r="E17" s="148">
        <v>0</v>
      </c>
      <c r="F17" s="148">
        <v>0</v>
      </c>
      <c r="G17" s="148">
        <v>0</v>
      </c>
    </row>
    <row r="18" spans="1:9" s="134" customFormat="1" x14ac:dyDescent="0.25">
      <c r="A18" s="147" t="s">
        <v>735</v>
      </c>
      <c r="B18" s="148">
        <v>0</v>
      </c>
      <c r="C18" s="130">
        <v>0</v>
      </c>
      <c r="D18" s="148">
        <v>0</v>
      </c>
      <c r="E18" s="148">
        <v>0</v>
      </c>
      <c r="F18" s="148">
        <v>0</v>
      </c>
      <c r="G18" s="148">
        <v>0</v>
      </c>
    </row>
    <row r="19" spans="1:9" s="134" customFormat="1" x14ac:dyDescent="0.25">
      <c r="A19" s="147" t="s">
        <v>736</v>
      </c>
      <c r="B19" s="148">
        <v>0</v>
      </c>
      <c r="C19" s="130">
        <v>0</v>
      </c>
      <c r="D19" s="148">
        <v>0</v>
      </c>
      <c r="E19" s="148">
        <v>0</v>
      </c>
      <c r="F19" s="148">
        <v>0</v>
      </c>
      <c r="G19" s="148">
        <v>0</v>
      </c>
    </row>
    <row r="20" spans="1:9" s="134" customFormat="1" x14ac:dyDescent="0.25">
      <c r="A20" s="147" t="s">
        <v>737</v>
      </c>
      <c r="B20" s="148">
        <v>1</v>
      </c>
      <c r="C20" s="130">
        <v>500</v>
      </c>
      <c r="D20" s="148">
        <v>0</v>
      </c>
      <c r="E20" s="148">
        <v>0</v>
      </c>
      <c r="F20" s="148">
        <v>0</v>
      </c>
      <c r="G20" s="148">
        <v>0</v>
      </c>
    </row>
    <row r="21" spans="1:9" s="134" customFormat="1" x14ac:dyDescent="0.25">
      <c r="A21" s="147" t="s">
        <v>738</v>
      </c>
      <c r="B21" s="148">
        <v>0</v>
      </c>
      <c r="C21" s="130">
        <v>0</v>
      </c>
      <c r="D21" s="148">
        <v>0</v>
      </c>
      <c r="E21" s="148">
        <v>0</v>
      </c>
      <c r="F21" s="148">
        <v>0</v>
      </c>
      <c r="G21" s="148">
        <v>0</v>
      </c>
    </row>
    <row r="22" spans="1:9" s="134" customFormat="1" x14ac:dyDescent="0.25">
      <c r="A22" s="147" t="s">
        <v>739</v>
      </c>
      <c r="B22" s="148">
        <v>2</v>
      </c>
      <c r="C22" s="130">
        <v>8.9792000000000005</v>
      </c>
      <c r="D22" s="148">
        <v>1</v>
      </c>
      <c r="E22" s="149">
        <v>2.4</v>
      </c>
      <c r="F22" s="148">
        <v>1</v>
      </c>
      <c r="G22" s="150">
        <v>2.4</v>
      </c>
    </row>
    <row r="23" spans="1:9" s="134" customFormat="1" x14ac:dyDescent="0.25">
      <c r="A23" s="147" t="s">
        <v>740</v>
      </c>
      <c r="B23" s="148">
        <v>0</v>
      </c>
      <c r="C23" s="130">
        <v>0</v>
      </c>
      <c r="D23" s="148">
        <v>0</v>
      </c>
      <c r="E23" s="148">
        <v>0</v>
      </c>
      <c r="F23" s="148">
        <v>0</v>
      </c>
      <c r="G23" s="148">
        <v>0</v>
      </c>
    </row>
    <row r="24" spans="1:9" s="134" customFormat="1" x14ac:dyDescent="0.25">
      <c r="A24" s="147" t="s">
        <v>741</v>
      </c>
      <c r="B24" s="148">
        <v>3</v>
      </c>
      <c r="C24" s="130">
        <v>49969.657650000001</v>
      </c>
      <c r="D24" s="148">
        <v>0</v>
      </c>
      <c r="E24" s="148">
        <v>0</v>
      </c>
      <c r="F24" s="148">
        <v>0</v>
      </c>
      <c r="G24" s="148">
        <v>0</v>
      </c>
    </row>
    <row r="25" spans="1:9" s="134" customFormat="1" x14ac:dyDescent="0.25">
      <c r="A25" s="147" t="s">
        <v>742</v>
      </c>
      <c r="B25" s="148">
        <v>1</v>
      </c>
      <c r="C25" s="130">
        <v>23.1576345</v>
      </c>
      <c r="D25" s="148">
        <v>0</v>
      </c>
      <c r="E25" s="148">
        <v>0</v>
      </c>
      <c r="F25" s="148">
        <v>0</v>
      </c>
      <c r="G25" s="148">
        <v>0</v>
      </c>
    </row>
    <row r="26" spans="1:9" s="134" customFormat="1" x14ac:dyDescent="0.25">
      <c r="A26" s="147" t="s">
        <v>743</v>
      </c>
      <c r="B26" s="148">
        <v>27</v>
      </c>
      <c r="C26" s="130">
        <v>1715.1552454999999</v>
      </c>
      <c r="D26" s="148">
        <v>1</v>
      </c>
      <c r="E26" s="149">
        <v>8.2799999999999994</v>
      </c>
      <c r="F26" s="148">
        <v>1</v>
      </c>
      <c r="G26" s="150">
        <v>8.2799999999999994</v>
      </c>
    </row>
    <row r="27" spans="1:9" s="154" customFormat="1" x14ac:dyDescent="0.25">
      <c r="A27" s="151" t="s">
        <v>97</v>
      </c>
      <c r="B27" s="121">
        <v>76</v>
      </c>
      <c r="C27" s="121">
        <v>76964.912776300014</v>
      </c>
      <c r="D27" s="121">
        <v>3</v>
      </c>
      <c r="E27" s="121">
        <v>13.92</v>
      </c>
      <c r="F27" s="152">
        <v>3</v>
      </c>
      <c r="G27" s="153">
        <v>13.92</v>
      </c>
    </row>
    <row r="28" spans="1:9" s="154" customFormat="1" x14ac:dyDescent="0.25">
      <c r="A28" s="155"/>
      <c r="B28" s="156"/>
      <c r="C28" s="156"/>
      <c r="D28" s="156"/>
      <c r="E28" s="156"/>
      <c r="F28" s="156"/>
      <c r="G28" s="156"/>
    </row>
    <row r="29" spans="1:9" s="135" customFormat="1" ht="12" x14ac:dyDescent="0.2">
      <c r="A29" s="157" t="s">
        <v>717</v>
      </c>
      <c r="B29" s="146"/>
      <c r="C29" s="146"/>
      <c r="D29" s="146"/>
      <c r="E29" s="146"/>
      <c r="F29" s="146"/>
      <c r="G29" s="146"/>
      <c r="H29" s="146"/>
      <c r="I29" s="146"/>
    </row>
    <row r="30" spans="1:9" s="135" customFormat="1" ht="12" x14ac:dyDescent="0.2">
      <c r="A30" s="565" t="s">
        <v>75</v>
      </c>
      <c r="B30" s="565"/>
      <c r="C30" s="565"/>
      <c r="D30" s="565"/>
      <c r="E30" s="565"/>
      <c r="F30" s="565"/>
      <c r="G30" s="565"/>
    </row>
    <row r="31" spans="1:9" s="134" customFormat="1" x14ac:dyDescent="0.2"/>
  </sheetData>
  <customSheetViews>
    <customSheetView guid="{24305A52-1154-42C7-AEBA-C6CC71961191}">
      <selection activeCell="G4" sqref="G4:G26"/>
      <pageMargins left="0.7" right="0.7" top="0.75" bottom="0.75" header="0.3" footer="0.3"/>
      <pageSetup paperSize="9" orientation="portrait" r:id="rId1"/>
    </customSheetView>
    <customSheetView guid="{7B7F28D7-4946-4DF5-B4B6-7D23EA101C99}">
      <selection activeCell="G4" sqref="G4:G26"/>
      <pageMargins left="0.7" right="0.7" top="0.75" bottom="0.75" header="0.3" footer="0.3"/>
      <pageSetup paperSize="9" orientation="portrait" r:id="rId2"/>
    </customSheetView>
    <customSheetView guid="{B1B47C0E-7F66-4A80-8423-32424C055E30}" showPageBreaks="1">
      <selection activeCell="G4" sqref="G4:G26"/>
      <pageMargins left="0.7" right="0.7" top="0.75" bottom="0.75" header="0.3" footer="0.3"/>
      <pageSetup paperSize="9" orientation="portrait" r:id="rId3"/>
    </customSheetView>
  </customSheetViews>
  <mergeCells count="6">
    <mergeCell ref="A30:G30"/>
    <mergeCell ref="A2:A3"/>
    <mergeCell ref="B2:C2"/>
    <mergeCell ref="D2:E2"/>
    <mergeCell ref="A1:G1"/>
    <mergeCell ref="F2:G2"/>
  </mergeCell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L21" sqref="L21"/>
    </sheetView>
  </sheetViews>
  <sheetFormatPr defaultRowHeight="15" x14ac:dyDescent="0.25"/>
  <cols>
    <col min="1" max="1" width="8.85546875" style="114" customWidth="1"/>
    <col min="2" max="2" width="7.85546875" style="114" customWidth="1"/>
    <col min="3" max="3" width="11.140625" style="114" customWidth="1"/>
    <col min="4" max="4" width="9.7109375" style="114" customWidth="1"/>
    <col min="5" max="5" width="9.28515625" style="114" customWidth="1"/>
    <col min="6" max="7" width="8.85546875" style="114" customWidth="1"/>
    <col min="8" max="8" width="8.5703125" style="114" customWidth="1"/>
    <col min="9" max="9" width="9.7109375" style="114" customWidth="1"/>
    <col min="10" max="10" width="8.42578125" style="114" customWidth="1"/>
    <col min="11" max="11" width="9.28515625" style="114" customWidth="1"/>
    <col min="12" max="12" width="8.85546875" style="114" customWidth="1"/>
    <col min="13" max="13" width="9.85546875" style="114" customWidth="1"/>
    <col min="14" max="14" width="8.85546875" style="114" customWidth="1"/>
    <col min="15" max="15" width="9.140625" style="114" customWidth="1"/>
    <col min="16" max="16" width="8.28515625" style="114" customWidth="1"/>
    <col min="17" max="17" width="9" style="114" customWidth="1"/>
    <col min="18" max="18" width="4.7109375" style="114" bestFit="1" customWidth="1"/>
    <col min="19" max="16384" width="9.140625" style="114"/>
  </cols>
  <sheetData>
    <row r="1" spans="1:17" ht="16.5" customHeight="1" x14ac:dyDescent="0.25">
      <c r="A1" s="570" t="s">
        <v>744</v>
      </c>
      <c r="B1" s="570"/>
      <c r="C1" s="570"/>
      <c r="D1" s="570"/>
      <c r="E1" s="570"/>
      <c r="F1" s="570"/>
      <c r="G1" s="570"/>
      <c r="H1" s="570"/>
      <c r="I1" s="570"/>
      <c r="J1" s="570"/>
      <c r="K1" s="570"/>
      <c r="L1" s="570"/>
    </row>
    <row r="2" spans="1:17" s="158" customFormat="1" x14ac:dyDescent="0.2">
      <c r="A2" s="571" t="s">
        <v>94</v>
      </c>
      <c r="B2" s="574" t="s">
        <v>97</v>
      </c>
      <c r="C2" s="575"/>
      <c r="D2" s="568" t="s">
        <v>122</v>
      </c>
      <c r="E2" s="578"/>
      <c r="F2" s="578"/>
      <c r="G2" s="569"/>
      <c r="H2" s="568" t="s">
        <v>123</v>
      </c>
      <c r="I2" s="578"/>
      <c r="J2" s="578"/>
      <c r="K2" s="578"/>
      <c r="L2" s="578"/>
      <c r="M2" s="578"/>
      <c r="N2" s="578"/>
      <c r="O2" s="578"/>
      <c r="P2" s="578"/>
      <c r="Q2" s="578"/>
    </row>
    <row r="3" spans="1:17" s="158" customFormat="1" x14ac:dyDescent="0.2">
      <c r="A3" s="572"/>
      <c r="B3" s="576"/>
      <c r="C3" s="577"/>
      <c r="D3" s="568" t="s">
        <v>124</v>
      </c>
      <c r="E3" s="569"/>
      <c r="F3" s="568" t="s">
        <v>107</v>
      </c>
      <c r="G3" s="569"/>
      <c r="H3" s="568" t="s">
        <v>125</v>
      </c>
      <c r="I3" s="569"/>
      <c r="J3" s="568" t="s">
        <v>126</v>
      </c>
      <c r="K3" s="569"/>
      <c r="L3" s="568" t="s">
        <v>127</v>
      </c>
      <c r="M3" s="569"/>
      <c r="N3" s="568" t="s">
        <v>128</v>
      </c>
      <c r="O3" s="569"/>
      <c r="P3" s="568" t="s">
        <v>129</v>
      </c>
      <c r="Q3" s="569"/>
    </row>
    <row r="4" spans="1:17" s="158" customFormat="1" ht="51" x14ac:dyDescent="0.2">
      <c r="A4" s="573"/>
      <c r="B4" s="159" t="s">
        <v>130</v>
      </c>
      <c r="C4" s="160" t="s">
        <v>745</v>
      </c>
      <c r="D4" s="159" t="s">
        <v>130</v>
      </c>
      <c r="E4" s="160" t="s">
        <v>746</v>
      </c>
      <c r="F4" s="159" t="s">
        <v>130</v>
      </c>
      <c r="G4" s="160" t="s">
        <v>746</v>
      </c>
      <c r="H4" s="159" t="s">
        <v>130</v>
      </c>
      <c r="I4" s="160" t="s">
        <v>746</v>
      </c>
      <c r="J4" s="159" t="s">
        <v>130</v>
      </c>
      <c r="K4" s="160" t="s">
        <v>746</v>
      </c>
      <c r="L4" s="159" t="s">
        <v>130</v>
      </c>
      <c r="M4" s="160" t="s">
        <v>746</v>
      </c>
      <c r="N4" s="159" t="s">
        <v>130</v>
      </c>
      <c r="O4" s="160" t="s">
        <v>746</v>
      </c>
      <c r="P4" s="159" t="s">
        <v>130</v>
      </c>
      <c r="Q4" s="160" t="s">
        <v>746</v>
      </c>
    </row>
    <row r="5" spans="1:17" s="165" customFormat="1" ht="18" customHeight="1" x14ac:dyDescent="0.25">
      <c r="A5" s="161" t="s">
        <v>103</v>
      </c>
      <c r="B5" s="162">
        <f>D5+F5</f>
        <v>76</v>
      </c>
      <c r="C5" s="163">
        <f>E5+G5</f>
        <v>76964.921663200003</v>
      </c>
      <c r="D5" s="162">
        <v>74</v>
      </c>
      <c r="E5" s="163">
        <v>75849.851663199996</v>
      </c>
      <c r="F5" s="162">
        <v>2</v>
      </c>
      <c r="G5" s="163">
        <v>1115.0700000000002</v>
      </c>
      <c r="H5" s="162">
        <v>17</v>
      </c>
      <c r="I5" s="163">
        <v>39089.743609999998</v>
      </c>
      <c r="J5" s="162">
        <v>0</v>
      </c>
      <c r="K5" s="163">
        <v>0</v>
      </c>
      <c r="L5" s="162">
        <v>51</v>
      </c>
      <c r="M5" s="163">
        <v>34666.080000000002</v>
      </c>
      <c r="N5" s="162">
        <v>8</v>
      </c>
      <c r="O5" s="163">
        <v>3209.0995856999998</v>
      </c>
      <c r="P5" s="164">
        <v>0</v>
      </c>
      <c r="Q5" s="163">
        <v>0</v>
      </c>
    </row>
    <row r="6" spans="1:17" s="165" customFormat="1" ht="18" customHeight="1" x14ac:dyDescent="0.25">
      <c r="A6" s="161" t="s">
        <v>141</v>
      </c>
      <c r="B6" s="118">
        <v>3</v>
      </c>
      <c r="C6" s="118">
        <v>13.92</v>
      </c>
      <c r="D6" s="118">
        <v>3</v>
      </c>
      <c r="E6" s="118">
        <v>13.92</v>
      </c>
      <c r="F6" s="118">
        <v>0</v>
      </c>
      <c r="G6" s="118">
        <v>0</v>
      </c>
      <c r="H6" s="118">
        <v>0</v>
      </c>
      <c r="I6" s="118">
        <v>0</v>
      </c>
      <c r="J6" s="118">
        <v>0</v>
      </c>
      <c r="K6" s="118">
        <v>0</v>
      </c>
      <c r="L6" s="118">
        <v>3</v>
      </c>
      <c r="M6" s="118">
        <v>13.92</v>
      </c>
      <c r="N6" s="118">
        <v>0</v>
      </c>
      <c r="O6" s="118">
        <v>0</v>
      </c>
      <c r="P6" s="118">
        <v>0</v>
      </c>
      <c r="Q6" s="118">
        <v>0</v>
      </c>
    </row>
    <row r="7" spans="1:17" s="158" customFormat="1" x14ac:dyDescent="0.25">
      <c r="A7" s="143">
        <v>43922</v>
      </c>
      <c r="B7" s="166">
        <v>3</v>
      </c>
      <c r="C7" s="167">
        <v>13.92</v>
      </c>
      <c r="D7" s="166">
        <v>3</v>
      </c>
      <c r="E7" s="167">
        <v>13.92</v>
      </c>
      <c r="F7" s="166">
        <v>0</v>
      </c>
      <c r="G7" s="166">
        <v>0</v>
      </c>
      <c r="H7" s="166">
        <v>0</v>
      </c>
      <c r="I7" s="166">
        <v>0</v>
      </c>
      <c r="J7" s="166">
        <v>0</v>
      </c>
      <c r="K7" s="166">
        <v>0</v>
      </c>
      <c r="L7" s="166">
        <v>3</v>
      </c>
      <c r="M7" s="167">
        <v>13.92</v>
      </c>
      <c r="N7" s="166">
        <v>0</v>
      </c>
      <c r="O7" s="167">
        <v>0</v>
      </c>
      <c r="P7" s="166">
        <v>0</v>
      </c>
      <c r="Q7" s="167">
        <v>0</v>
      </c>
    </row>
    <row r="8" spans="1:17" s="134" customFormat="1" x14ac:dyDescent="0.2">
      <c r="A8" s="565" t="s">
        <v>717</v>
      </c>
      <c r="B8" s="565"/>
      <c r="C8" s="565"/>
    </row>
    <row r="9" spans="1:17" s="134" customFormat="1" x14ac:dyDescent="0.2">
      <c r="A9" s="565" t="s">
        <v>75</v>
      </c>
      <c r="B9" s="565"/>
      <c r="C9" s="565"/>
    </row>
    <row r="10" spans="1:17" s="134" customFormat="1" x14ac:dyDescent="0.2"/>
    <row r="15" spans="1:17" x14ac:dyDescent="0.25">
      <c r="P15" s="168"/>
    </row>
  </sheetData>
  <customSheetViews>
    <customSheetView guid="{24305A52-1154-42C7-AEBA-C6CC71961191}">
      <selection activeCell="L21" sqref="L21"/>
      <pageMargins left="0.7" right="0.7" top="0.75" bottom="0.75" header="0.3" footer="0.3"/>
      <pageSetup paperSize="9" orientation="portrait" r:id="rId1"/>
    </customSheetView>
    <customSheetView guid="{7B7F28D7-4946-4DF5-B4B6-7D23EA101C99}">
      <selection activeCell="L21" sqref="L21"/>
      <pageMargins left="0.7" right="0.7" top="0.75" bottom="0.75" header="0.3" footer="0.3"/>
      <pageSetup paperSize="9" orientation="portrait" r:id="rId2"/>
    </customSheetView>
    <customSheetView guid="{B1B47C0E-7F66-4A80-8423-32424C055E30}" showPageBreaks="1">
      <selection activeCell="L21" sqref="L21"/>
      <pageMargins left="0.7" right="0.7" top="0.75" bottom="0.75" header="0.3" footer="0.3"/>
      <pageSetup paperSize="9" orientation="portrait" r:id="rId3"/>
    </customSheetView>
  </customSheetViews>
  <mergeCells count="14">
    <mergeCell ref="P3:Q3"/>
    <mergeCell ref="A8:C8"/>
    <mergeCell ref="A9:C9"/>
    <mergeCell ref="A1:L1"/>
    <mergeCell ref="A2:A4"/>
    <mergeCell ref="B2:C3"/>
    <mergeCell ref="D2:G2"/>
    <mergeCell ref="D3:E3"/>
    <mergeCell ref="H2:Q2"/>
    <mergeCell ref="F3:G3"/>
    <mergeCell ref="H3:I3"/>
    <mergeCell ref="J3:K3"/>
    <mergeCell ref="L3:M3"/>
    <mergeCell ref="N3:O3"/>
  </mergeCell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2020-06-02 12:11:19</KDate>
  <Classification>SEBI-INTERNAL</Classification>
  <HostName>MUM0111649</HostName>
  <Domain_User>SEBINT/1649</Domain_User>
  <IPAdd>10.21.78.136</IPAdd>
  <FilePath>C:\Users\1649\AppData\Local\Microsoft\Windows\INetCache\Content.Outlook\RLM34WGD\APR-20_Updated.xls</FilePath>
  <KID>E4B97AFAE4BC637266966794089080</KID>
  <UniqueName/>
  <Suggested/>
  <Justification/>
</Klassify>
</file>

<file path=customXml/itemProps1.xml><?xml version="1.0" encoding="utf-8"?>
<ds:datastoreItem xmlns:ds="http://schemas.openxmlformats.org/officeDocument/2006/customXml" ds:itemID="{D3D64EDE-333A-418F-A779-DDDB523A90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SEBIHO</dc:creator>
  <cp:lastModifiedBy>Nilima Karandikar</cp:lastModifiedBy>
  <dcterms:created xsi:type="dcterms:W3CDTF">2020-05-29T11:52:41Z</dcterms:created>
  <dcterms:modified xsi:type="dcterms:W3CDTF">2020-08-03T06:25:09Z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SEBI-INTERNAL</vt:lpwstr>
  </property>
  <property fmtid="{D5CDD505-2E9C-101B-9397-08002B2CF9AE}" pid="3" name="Rules">
    <vt:lpwstr/>
  </property>
  <property fmtid="{D5CDD505-2E9C-101B-9397-08002B2CF9AE}" pid="4" name="KID">
    <vt:lpwstr>E4B97AFAE4BC637266966794089080</vt:lpwstr>
  </property>
</Properties>
</file>